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480" yWindow="60" windowWidth="22020" windowHeight="11112" activeTab="0"/>
  </bookViews>
  <sheets>
    <sheet name="Origines des mots" sheetId="1" r:id="rId1"/>
    <sheet name="Corrigé" sheetId="2" r:id="rId2"/>
    <sheet name="Copyright" sheetId="3" r:id="rId3"/>
  </sheets>
  <definedNames/>
  <calcPr fullCalcOnLoad="1"/>
</workbook>
</file>

<file path=xl/sharedStrings.xml><?xml version="1.0" encoding="utf-8"?>
<sst xmlns="http://schemas.openxmlformats.org/spreadsheetml/2006/main" count="128" uniqueCount="109">
  <si>
    <t>Anglais</t>
  </si>
  <si>
    <t>Arabe</t>
  </si>
  <si>
    <t>Espagnol</t>
  </si>
  <si>
    <t>anglaise</t>
  </si>
  <si>
    <t>Allemand</t>
  </si>
  <si>
    <t>Italien</t>
  </si>
  <si>
    <t xml:space="preserve"> </t>
  </si>
  <si>
    <t>Japon</t>
  </si>
  <si>
    <t>Russie</t>
  </si>
  <si>
    <t>accordéon</t>
  </si>
  <si>
    <t>algèbre</t>
  </si>
  <si>
    <t>jupe</t>
  </si>
  <si>
    <t>concert</t>
  </si>
  <si>
    <t>pizza</t>
  </si>
  <si>
    <t>spaghetti</t>
  </si>
  <si>
    <t>pantalon</t>
  </si>
  <si>
    <t>paquebot</t>
  </si>
  <si>
    <t>tourisme</t>
  </si>
  <si>
    <t>magasin</t>
  </si>
  <si>
    <t>bizarre</t>
  </si>
  <si>
    <t>mammouth</t>
  </si>
  <si>
    <t>hasard</t>
  </si>
  <si>
    <t>camarade</t>
  </si>
  <si>
    <t>bol</t>
  </si>
  <si>
    <t>képi</t>
  </si>
  <si>
    <t>tornade</t>
  </si>
  <si>
    <t>balcon</t>
  </si>
  <si>
    <t>portugais</t>
  </si>
  <si>
    <t>baroque</t>
  </si>
  <si>
    <t>valse</t>
  </si>
  <si>
    <t>goal</t>
  </si>
  <si>
    <t>handball</t>
  </si>
  <si>
    <t>judo</t>
  </si>
  <si>
    <t>karaté</t>
  </si>
  <si>
    <t>kimono</t>
  </si>
  <si>
    <t>opéra</t>
  </si>
  <si>
    <t>piano</t>
  </si>
  <si>
    <t>zéro</t>
  </si>
  <si>
    <t>couscous</t>
  </si>
  <si>
    <t>almanach</t>
  </si>
  <si>
    <t>bonsaï</t>
  </si>
  <si>
    <t>kaki</t>
  </si>
  <si>
    <t>manga</t>
  </si>
  <si>
    <t>mikado</t>
  </si>
  <si>
    <t>origami</t>
  </si>
  <si>
    <t>sumo</t>
  </si>
  <si>
    <t>sushi</t>
  </si>
  <si>
    <t>blini</t>
  </si>
  <si>
    <t>hourra</t>
  </si>
  <si>
    <t>icône</t>
  </si>
  <si>
    <t>mazout</t>
  </si>
  <si>
    <t>morse</t>
  </si>
  <si>
    <t>steppe</t>
  </si>
  <si>
    <t>troïka</t>
  </si>
  <si>
    <t>tsar</t>
  </si>
  <si>
    <t>choucroute</t>
  </si>
  <si>
    <t>quenelle</t>
  </si>
  <si>
    <t>wagon</t>
  </si>
  <si>
    <t>chic</t>
  </si>
  <si>
    <t>cravache</t>
  </si>
  <si>
    <t>hutte</t>
  </si>
  <si>
    <t>ketchup</t>
  </si>
  <si>
    <t>jersey</t>
  </si>
  <si>
    <t>jockey</t>
  </si>
  <si>
    <t>jackpot</t>
  </si>
  <si>
    <t>cafétéria</t>
  </si>
  <si>
    <t>chips</t>
  </si>
  <si>
    <t>banque</t>
  </si>
  <si>
    <t>al dente</t>
  </si>
  <si>
    <t>matelas</t>
  </si>
  <si>
    <t>pastèque</t>
  </si>
  <si>
    <t>fiesta</t>
  </si>
  <si>
    <t>paëlla</t>
  </si>
  <si>
    <t>tortilla</t>
  </si>
  <si>
    <t>flamenco</t>
  </si>
  <si>
    <t>tango</t>
  </si>
  <si>
    <t>corrida</t>
  </si>
  <si>
    <t>patio</t>
  </si>
  <si>
    <t>poncho</t>
  </si>
  <si>
    <t>bambou</t>
  </si>
  <si>
    <t>banane</t>
  </si>
  <si>
    <t>caravelle</t>
  </si>
  <si>
    <t>piranha</t>
  </si>
  <si>
    <t>cannelle</t>
  </si>
  <si>
    <t>pagode</t>
  </si>
  <si>
    <t>lascar</t>
  </si>
  <si>
    <t xml:space="preserve">mousson </t>
  </si>
  <si>
    <t>ananas</t>
  </si>
  <si>
    <t>allemande</t>
  </si>
  <si>
    <t>italienne</t>
  </si>
  <si>
    <t>arabe</t>
  </si>
  <si>
    <t>espagnole</t>
  </si>
  <si>
    <t>japonaise</t>
  </si>
  <si>
    <t>russe</t>
  </si>
  <si>
    <t>portugaise</t>
  </si>
  <si>
    <t>MOTS VENUS D'AILLEURS</t>
  </si>
  <si>
    <t>Column1</t>
  </si>
  <si>
    <t>samovar</t>
  </si>
  <si>
    <t>Corrigé</t>
  </si>
  <si>
    <t>10 mots d'origine</t>
  </si>
  <si>
    <t>RETOUR</t>
  </si>
  <si>
    <t>Odile Aubert - 2017</t>
  </si>
  <si>
    <t>MENU</t>
  </si>
  <si>
    <t>Trouve des mots d'origine</t>
  </si>
  <si>
    <r>
      <t xml:space="preserve">Cliquer sur cet onglet pour choisir une autre origine  </t>
    </r>
    <r>
      <rPr>
        <sz val="10"/>
        <color indexed="12"/>
        <rFont val="Wingdings"/>
        <family val="0"/>
      </rPr>
      <t>ð</t>
    </r>
  </si>
  <si>
    <t>Répertoire de mots d'origines étrangères</t>
  </si>
  <si>
    <t xml:space="preserve">Certains mots de la langue française viennent d'autres langues: anglais, espagnol, allemand, russe …                        En voici quelques uns: </t>
  </si>
  <si>
    <t>matelas - bizarre - choucroute - paquebot   manga - blini - bambou - caravelle    pantalon - cafétéria - corrida - kimono    magasin - morse - cannelle - origami    hasard - ketchup - képi - valse - zéro    tortilla - hourra - sumo - quenelle - balcon    jupe - kaki - mazout - tango - banque - chic - fiesta - steppe - banane - camarade   mousson - wagon - jersey - handball    paëlla - cravache - opéra - tornade - lascar  -  samovar - jockey - sushi - couscous    flamenco - piano - tsar - bol - pizza - judo - pagode - accordéon - spaghetti - patio - mammouth - mikado - pastèque - chips - tourisme - karaté - piranha - bonsaï - poncho - almanach - al dente - hutte - jackpot - ananas - algèbre - concert - troïka - goal - icône - baroque - jockey</t>
  </si>
  <si>
    <t>Mots trouvés différents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</si>
</sst>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sz val="8"/>
      <name val="Tahoma"/>
      <family val="2"/>
    </font>
    <font>
      <sz val="32"/>
      <name val="Wingdings"/>
      <family val="0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Arial"/>
      <family val="2"/>
    </font>
    <font>
      <sz val="20"/>
      <color indexed="9"/>
      <name val="Arial"/>
      <family val="0"/>
    </font>
    <font>
      <sz val="16"/>
      <color indexed="10"/>
      <name val="Arial"/>
      <family val="0"/>
    </font>
    <font>
      <b/>
      <sz val="16"/>
      <color indexed="10"/>
      <name val="Arial"/>
      <family val="2"/>
    </font>
    <font>
      <sz val="12"/>
      <name val="Arial"/>
      <family val="0"/>
    </font>
    <font>
      <sz val="15"/>
      <name val="Arial"/>
      <family val="0"/>
    </font>
    <font>
      <b/>
      <sz val="15"/>
      <color indexed="10"/>
      <name val="Arial"/>
      <family val="2"/>
    </font>
    <font>
      <sz val="10"/>
      <color indexed="12"/>
      <name val="Arial"/>
      <family val="0"/>
    </font>
    <font>
      <sz val="10"/>
      <color indexed="12"/>
      <name val="Wingdings"/>
      <family val="0"/>
    </font>
    <font>
      <sz val="11"/>
      <color indexed="9"/>
      <name val="Arial"/>
      <family val="0"/>
    </font>
    <font>
      <b/>
      <sz val="12"/>
      <color indexed="9"/>
      <name val="Arial"/>
      <family val="2"/>
    </font>
    <font>
      <sz val="14"/>
      <color indexed="48"/>
      <name val="Arial"/>
      <family val="0"/>
    </font>
    <font>
      <sz val="1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4" borderId="0" xfId="2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top" wrapText="1"/>
      <protection/>
    </xf>
    <xf numFmtId="0" fontId="21" fillId="0" borderId="0" xfId="0" applyFont="1" applyAlignment="1" applyProtection="1">
      <alignment vertical="center"/>
      <protection/>
    </xf>
    <xf numFmtId="0" fontId="10" fillId="5" borderId="0" xfId="20" applyFont="1" applyFill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justify" vertical="justify" wrapText="1"/>
      <protection/>
    </xf>
    <xf numFmtId="0" fontId="2" fillId="6" borderId="5" xfId="0" applyFont="1" applyFill="1" applyBorder="1" applyAlignment="1" applyProtection="1">
      <alignment horizontal="justify" vertical="justify" wrapText="1"/>
      <protection/>
    </xf>
    <xf numFmtId="0" fontId="2" fillId="6" borderId="6" xfId="0" applyFont="1" applyFill="1" applyBorder="1" applyAlignment="1" applyProtection="1">
      <alignment horizontal="justify" vertical="justify" wrapText="1"/>
      <protection/>
    </xf>
    <xf numFmtId="0" fontId="2" fillId="6" borderId="7" xfId="0" applyFont="1" applyFill="1" applyBorder="1" applyAlignment="1" applyProtection="1">
      <alignment horizontal="justify" vertical="justify" wrapText="1"/>
      <protection/>
    </xf>
    <xf numFmtId="0" fontId="2" fillId="6" borderId="0" xfId="0" applyFont="1" applyFill="1" applyBorder="1" applyAlignment="1" applyProtection="1">
      <alignment horizontal="justify" vertical="justify" wrapText="1"/>
      <protection/>
    </xf>
    <xf numFmtId="0" fontId="2" fillId="6" borderId="8" xfId="0" applyFont="1" applyFill="1" applyBorder="1" applyAlignment="1" applyProtection="1">
      <alignment horizontal="justify" vertical="justify" wrapText="1"/>
      <protection/>
    </xf>
    <xf numFmtId="0" fontId="2" fillId="6" borderId="9" xfId="0" applyFont="1" applyFill="1" applyBorder="1" applyAlignment="1" applyProtection="1">
      <alignment horizontal="justify" vertical="justify" wrapText="1"/>
      <protection/>
    </xf>
    <xf numFmtId="0" fontId="2" fillId="6" borderId="10" xfId="0" applyFont="1" applyFill="1" applyBorder="1" applyAlignment="1" applyProtection="1">
      <alignment horizontal="justify" vertical="justify" wrapText="1"/>
      <protection/>
    </xf>
    <xf numFmtId="0" fontId="2" fillId="6" borderId="11" xfId="0" applyFont="1" applyFill="1" applyBorder="1" applyAlignment="1" applyProtection="1">
      <alignment horizontal="justify" vertical="justify" wrapText="1"/>
      <protection/>
    </xf>
    <xf numFmtId="0" fontId="11" fillId="4" borderId="0" xfId="2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7" fillId="0" borderId="8" xfId="0" applyFont="1" applyBorder="1" applyAlignment="1" applyProtection="1">
      <alignment horizontal="left" vertical="top" wrapText="1"/>
      <protection/>
    </xf>
    <xf numFmtId="44" fontId="20" fillId="7" borderId="4" xfId="17" applyFont="1" applyFill="1" applyBorder="1" applyAlignment="1" applyProtection="1">
      <alignment horizontal="center" vertical="center"/>
      <protection/>
    </xf>
    <xf numFmtId="44" fontId="20" fillId="7" borderId="5" xfId="17" applyFont="1" applyFill="1" applyBorder="1" applyAlignment="1" applyProtection="1">
      <alignment horizontal="center" vertical="center"/>
      <protection/>
    </xf>
    <xf numFmtId="44" fontId="20" fillId="7" borderId="6" xfId="17" applyFont="1" applyFill="1" applyBorder="1" applyAlignment="1" applyProtection="1">
      <alignment horizontal="center" vertical="center"/>
      <protection/>
    </xf>
    <xf numFmtId="44" fontId="19" fillId="7" borderId="7" xfId="17" applyFont="1" applyFill="1" applyBorder="1" applyAlignment="1" applyProtection="1">
      <alignment horizontal="justify" vertical="justify" wrapText="1"/>
      <protection/>
    </xf>
    <xf numFmtId="44" fontId="19" fillId="7" borderId="0" xfId="17" applyFont="1" applyFill="1" applyBorder="1" applyAlignment="1" applyProtection="1">
      <alignment horizontal="justify" vertical="justify" wrapText="1"/>
      <protection/>
    </xf>
    <xf numFmtId="44" fontId="19" fillId="7" borderId="8" xfId="17" applyFont="1" applyFill="1" applyBorder="1" applyAlignment="1" applyProtection="1">
      <alignment horizontal="justify" vertical="justify" wrapText="1"/>
      <protection/>
    </xf>
    <xf numFmtId="44" fontId="19" fillId="7" borderId="9" xfId="17" applyFont="1" applyFill="1" applyBorder="1" applyAlignment="1" applyProtection="1">
      <alignment horizontal="justify" vertical="justify" wrapText="1"/>
      <protection/>
    </xf>
    <xf numFmtId="44" fontId="19" fillId="7" borderId="10" xfId="17" applyFont="1" applyFill="1" applyBorder="1" applyAlignment="1" applyProtection="1">
      <alignment horizontal="justify" vertical="justify" wrapText="1"/>
      <protection/>
    </xf>
    <xf numFmtId="0" fontId="10" fillId="8" borderId="0" xfId="0" applyFont="1" applyFill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7" fillId="9" borderId="0" xfId="0" applyFont="1" applyFill="1" applyAlignment="1">
      <alignment horizontal="center" vertical="center"/>
    </xf>
    <xf numFmtId="0" fontId="2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T5:T13" totalsRowShown="0">
  <autoFilter ref="T5:T13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Users/odile/Desktop/CM/ORDIS/liens.xl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B1:T22"/>
  <sheetViews>
    <sheetView showGridLines="0" showRowColHeaders="0" tabSelected="1" showOutlineSymbols="0" zoomScale="85" zoomScaleNormal="85" workbookViewId="0" topLeftCell="A1">
      <selection activeCell="E20" sqref="E20:H20"/>
    </sheetView>
  </sheetViews>
  <sheetFormatPr defaultColWidth="9.140625" defaultRowHeight="26.25" customHeight="1"/>
  <cols>
    <col min="1" max="1" width="8.8515625" style="9" customWidth="1"/>
    <col min="2" max="2" width="1.7109375" style="9" customWidth="1"/>
    <col min="3" max="3" width="21.57421875" style="9" customWidth="1"/>
    <col min="4" max="4" width="14.28125" style="9" customWidth="1"/>
    <col min="5" max="5" width="10.57421875" style="10" customWidth="1"/>
    <col min="6" max="6" width="1.7109375" style="10" customWidth="1"/>
    <col min="7" max="7" width="2.140625" style="9" customWidth="1"/>
    <col min="8" max="8" width="17.7109375" style="9" customWidth="1"/>
    <col min="9" max="9" width="22.7109375" style="9" customWidth="1"/>
    <col min="10" max="10" width="8.28125" style="9" customWidth="1"/>
    <col min="11" max="13" width="8.7109375" style="9" customWidth="1"/>
    <col min="14" max="14" width="14.7109375" style="9" hidden="1" customWidth="1"/>
    <col min="15" max="15" width="8.7109375" style="9" hidden="1" customWidth="1"/>
    <col min="16" max="17" width="7.28125" style="9" hidden="1" customWidth="1"/>
    <col min="18" max="18" width="6.28125" style="9" hidden="1" customWidth="1"/>
    <col min="19" max="21" width="14.7109375" style="9" hidden="1" customWidth="1"/>
    <col min="22" max="16384" width="14.7109375" style="9" customWidth="1"/>
  </cols>
  <sheetData>
    <row r="1" spans="2:11" ht="30.75" customHeight="1">
      <c r="B1" s="43" t="s">
        <v>95</v>
      </c>
      <c r="C1" s="43"/>
      <c r="D1" s="43"/>
      <c r="E1" s="43"/>
      <c r="F1" s="43"/>
      <c r="G1" s="43"/>
      <c r="H1" s="43"/>
      <c r="I1" s="43"/>
      <c r="J1" s="43"/>
      <c r="K1" s="18"/>
    </row>
    <row r="2" ht="26.25" customHeight="1">
      <c r="S2" s="12">
        <f>MATCH(I5,S6:S13,0)</f>
        <v>3</v>
      </c>
    </row>
    <row r="3" spans="2:10" ht="21" customHeight="1">
      <c r="B3" s="35" t="s">
        <v>105</v>
      </c>
      <c r="C3" s="36"/>
      <c r="D3" s="36"/>
      <c r="E3" s="36"/>
      <c r="F3" s="37"/>
      <c r="I3" s="44" t="s">
        <v>103</v>
      </c>
      <c r="J3" s="45"/>
    </row>
    <row r="4" spans="2:10" ht="21" customHeight="1">
      <c r="B4" s="38" t="s">
        <v>106</v>
      </c>
      <c r="C4" s="39"/>
      <c r="D4" s="39"/>
      <c r="E4" s="39"/>
      <c r="F4" s="40"/>
      <c r="H4" s="34" t="s">
        <v>104</v>
      </c>
      <c r="I4" s="46"/>
      <c r="J4" s="47"/>
    </row>
    <row r="5" spans="2:20" ht="21" customHeight="1">
      <c r="B5" s="41"/>
      <c r="C5" s="42"/>
      <c r="D5" s="42"/>
      <c r="E5" s="42"/>
      <c r="F5" s="42"/>
      <c r="G5" s="19"/>
      <c r="H5" s="34"/>
      <c r="I5" s="48" t="s">
        <v>89</v>
      </c>
      <c r="J5" s="49"/>
      <c r="T5" s="13" t="s">
        <v>96</v>
      </c>
    </row>
    <row r="6" spans="2:20" ht="38.25" customHeight="1">
      <c r="B6" s="22" t="s">
        <v>107</v>
      </c>
      <c r="C6" s="23"/>
      <c r="D6" s="23"/>
      <c r="E6" s="23"/>
      <c r="F6" s="24"/>
      <c r="H6" s="20">
        <v>1</v>
      </c>
      <c r="I6" s="8"/>
      <c r="J6" s="14" t="str">
        <f aca="true" t="shared" si="0" ref="J6:J15">IF(P6=1,"J","L")</f>
        <v>L</v>
      </c>
      <c r="N6" s="9" t="str">
        <f>Corrigé!D6</f>
        <v>concert</v>
      </c>
      <c r="O6" s="9" t="e">
        <f>MATCH(I6,$N$6:$N$15,0)</f>
        <v>#N/A</v>
      </c>
      <c r="P6" s="9">
        <f>IF(ISNA(O6),0,1)</f>
        <v>0</v>
      </c>
      <c r="Q6" s="9">
        <f>IF(COUNTIF($I$6:$I$15,N6)=0,0,1)</f>
        <v>0</v>
      </c>
      <c r="S6" s="9" t="s">
        <v>3</v>
      </c>
      <c r="T6" s="9" t="s">
        <v>3</v>
      </c>
    </row>
    <row r="7" spans="2:20" ht="38.25" customHeight="1">
      <c r="B7" s="25"/>
      <c r="C7" s="26"/>
      <c r="D7" s="26"/>
      <c r="E7" s="26"/>
      <c r="F7" s="27"/>
      <c r="H7" s="20">
        <v>2</v>
      </c>
      <c r="I7" s="8"/>
      <c r="J7" s="15" t="str">
        <f t="shared" si="0"/>
        <v>L</v>
      </c>
      <c r="N7" s="9" t="str">
        <f>Corrigé!D7</f>
        <v>pizza</v>
      </c>
      <c r="O7" s="9" t="e">
        <f aca="true" t="shared" si="1" ref="O7:O15">MATCH(I7,$N$6:$N$15,0)</f>
        <v>#N/A</v>
      </c>
      <c r="P7" s="9">
        <f aca="true" t="shared" si="2" ref="P7:P15">IF(ISNA(O7),0,1)</f>
        <v>0</v>
      </c>
      <c r="Q7" s="9">
        <f aca="true" t="shared" si="3" ref="Q7:Q15">IF(COUNTIF($I$6:$I$15,N7)=0,0,1)</f>
        <v>0</v>
      </c>
      <c r="S7" s="9" t="s">
        <v>88</v>
      </c>
      <c r="T7" s="9" t="s">
        <v>88</v>
      </c>
    </row>
    <row r="8" spans="2:20" ht="38.25" customHeight="1">
      <c r="B8" s="25"/>
      <c r="C8" s="26"/>
      <c r="D8" s="26"/>
      <c r="E8" s="26"/>
      <c r="F8" s="27"/>
      <c r="H8" s="20">
        <v>3</v>
      </c>
      <c r="I8" s="8"/>
      <c r="J8" s="15" t="str">
        <f t="shared" si="0"/>
        <v>L</v>
      </c>
      <c r="N8" s="9" t="str">
        <f>Corrigé!D8</f>
        <v>spaghetti</v>
      </c>
      <c r="O8" s="9" t="e">
        <f t="shared" si="1"/>
        <v>#N/A</v>
      </c>
      <c r="P8" s="9">
        <f t="shared" si="2"/>
        <v>0</v>
      </c>
      <c r="Q8" s="9">
        <f t="shared" si="3"/>
        <v>0</v>
      </c>
      <c r="S8" s="9" t="s">
        <v>89</v>
      </c>
      <c r="T8" s="9" t="s">
        <v>89</v>
      </c>
    </row>
    <row r="9" spans="2:20" ht="38.25" customHeight="1">
      <c r="B9" s="25"/>
      <c r="C9" s="26"/>
      <c r="D9" s="26"/>
      <c r="E9" s="26"/>
      <c r="F9" s="27"/>
      <c r="H9" s="20">
        <v>4</v>
      </c>
      <c r="I9" s="8"/>
      <c r="J9" s="15" t="str">
        <f t="shared" si="0"/>
        <v>L</v>
      </c>
      <c r="N9" s="9" t="str">
        <f>Corrigé!D9</f>
        <v>pantalon</v>
      </c>
      <c r="O9" s="9" t="e">
        <f t="shared" si="1"/>
        <v>#N/A</v>
      </c>
      <c r="P9" s="9">
        <f t="shared" si="2"/>
        <v>0</v>
      </c>
      <c r="Q9" s="9">
        <f t="shared" si="3"/>
        <v>0</v>
      </c>
      <c r="S9" s="9" t="s">
        <v>90</v>
      </c>
      <c r="T9" s="9" t="s">
        <v>90</v>
      </c>
    </row>
    <row r="10" spans="2:20" ht="38.25" customHeight="1">
      <c r="B10" s="25"/>
      <c r="C10" s="26"/>
      <c r="D10" s="26"/>
      <c r="E10" s="26"/>
      <c r="F10" s="27"/>
      <c r="H10" s="20">
        <v>5</v>
      </c>
      <c r="I10" s="8"/>
      <c r="J10" s="15" t="str">
        <f t="shared" si="0"/>
        <v>L</v>
      </c>
      <c r="N10" s="9" t="str">
        <f>Corrigé!D10</f>
        <v>bizarre</v>
      </c>
      <c r="O10" s="9" t="e">
        <f t="shared" si="1"/>
        <v>#N/A</v>
      </c>
      <c r="P10" s="9">
        <f t="shared" si="2"/>
        <v>0</v>
      </c>
      <c r="Q10" s="9">
        <f t="shared" si="3"/>
        <v>0</v>
      </c>
      <c r="S10" s="9" t="s">
        <v>91</v>
      </c>
      <c r="T10" s="9" t="s">
        <v>91</v>
      </c>
    </row>
    <row r="11" spans="2:20" ht="38.25" customHeight="1">
      <c r="B11" s="25"/>
      <c r="C11" s="26"/>
      <c r="D11" s="26"/>
      <c r="E11" s="26"/>
      <c r="F11" s="27"/>
      <c r="H11" s="20">
        <v>6</v>
      </c>
      <c r="I11" s="8"/>
      <c r="J11" s="15" t="str">
        <f t="shared" si="0"/>
        <v>L</v>
      </c>
      <c r="N11" s="9" t="str">
        <f>Corrigé!D11</f>
        <v>balcon</v>
      </c>
      <c r="O11" s="9" t="e">
        <f t="shared" si="1"/>
        <v>#N/A</v>
      </c>
      <c r="P11" s="9">
        <f t="shared" si="2"/>
        <v>0</v>
      </c>
      <c r="Q11" s="9">
        <f t="shared" si="3"/>
        <v>0</v>
      </c>
      <c r="S11" s="9" t="s">
        <v>92</v>
      </c>
      <c r="T11" s="9" t="s">
        <v>92</v>
      </c>
    </row>
    <row r="12" spans="2:20" ht="38.25" customHeight="1">
      <c r="B12" s="25"/>
      <c r="C12" s="26"/>
      <c r="D12" s="26"/>
      <c r="E12" s="26"/>
      <c r="F12" s="27"/>
      <c r="H12" s="20">
        <v>7</v>
      </c>
      <c r="I12" s="8"/>
      <c r="J12" s="15" t="str">
        <f t="shared" si="0"/>
        <v>L</v>
      </c>
      <c r="N12" s="9" t="str">
        <f>Corrigé!D12</f>
        <v>opéra</v>
      </c>
      <c r="O12" s="9" t="e">
        <f t="shared" si="1"/>
        <v>#N/A</v>
      </c>
      <c r="P12" s="9">
        <f t="shared" si="2"/>
        <v>0</v>
      </c>
      <c r="Q12" s="9">
        <f t="shared" si="3"/>
        <v>0</v>
      </c>
      <c r="S12" s="9" t="s">
        <v>93</v>
      </c>
      <c r="T12" s="9" t="s">
        <v>93</v>
      </c>
    </row>
    <row r="13" spans="2:20" ht="38.25" customHeight="1">
      <c r="B13" s="25"/>
      <c r="C13" s="26"/>
      <c r="D13" s="26"/>
      <c r="E13" s="26"/>
      <c r="F13" s="27"/>
      <c r="H13" s="20">
        <v>8</v>
      </c>
      <c r="I13" s="8"/>
      <c r="J13" s="15" t="str">
        <f t="shared" si="0"/>
        <v>L</v>
      </c>
      <c r="N13" s="9" t="str">
        <f>Corrigé!D13</f>
        <v>piano</v>
      </c>
      <c r="O13" s="9" t="e">
        <f t="shared" si="1"/>
        <v>#N/A</v>
      </c>
      <c r="P13" s="9">
        <f t="shared" si="2"/>
        <v>0</v>
      </c>
      <c r="Q13" s="9">
        <f t="shared" si="3"/>
        <v>0</v>
      </c>
      <c r="S13" s="9" t="s">
        <v>94</v>
      </c>
      <c r="T13" s="9" t="s">
        <v>94</v>
      </c>
    </row>
    <row r="14" spans="2:20" ht="38.25" customHeight="1">
      <c r="B14" s="25"/>
      <c r="C14" s="26"/>
      <c r="D14" s="26"/>
      <c r="E14" s="26"/>
      <c r="F14" s="27"/>
      <c r="H14" s="20">
        <v>9</v>
      </c>
      <c r="I14" s="8"/>
      <c r="J14" s="15" t="str">
        <f t="shared" si="0"/>
        <v>L</v>
      </c>
      <c r="N14" s="9" t="str">
        <f>Corrigé!D14</f>
        <v>banque</v>
      </c>
      <c r="O14" s="9" t="e">
        <f t="shared" si="1"/>
        <v>#N/A</v>
      </c>
      <c r="P14" s="9">
        <f t="shared" si="2"/>
        <v>0</v>
      </c>
      <c r="Q14" s="9">
        <f t="shared" si="3"/>
        <v>0</v>
      </c>
      <c r="T14" s="16"/>
    </row>
    <row r="15" spans="2:17" ht="38.25" customHeight="1">
      <c r="B15" s="28"/>
      <c r="C15" s="29"/>
      <c r="D15" s="29"/>
      <c r="E15" s="29"/>
      <c r="F15" s="30"/>
      <c r="H15" s="20">
        <v>10</v>
      </c>
      <c r="I15" s="8"/>
      <c r="J15" s="15" t="str">
        <f t="shared" si="0"/>
        <v>L</v>
      </c>
      <c r="N15" s="9" t="str">
        <f>Corrigé!D15</f>
        <v>al dente</v>
      </c>
      <c r="O15" s="9" t="e">
        <f t="shared" si="1"/>
        <v>#N/A</v>
      </c>
      <c r="P15" s="9">
        <f t="shared" si="2"/>
        <v>0</v>
      </c>
      <c r="Q15" s="9">
        <f t="shared" si="3"/>
        <v>0</v>
      </c>
    </row>
    <row r="16" spans="9:10" ht="38.25" customHeight="1">
      <c r="I16" s="52" t="s">
        <v>108</v>
      </c>
      <c r="J16" s="51">
        <f>SUM(Q6:Q15)</f>
        <v>0</v>
      </c>
    </row>
    <row r="17" spans="3:10" ht="8.25" customHeight="1">
      <c r="C17" s="32">
        <f>IF(AND(O19=55,P19=10),CONCATENATE("Bravo, tu as trouvé tous les mots du tableau d'origine ",I5," !!!"),"")</f>
      </c>
      <c r="D17" s="32"/>
      <c r="E17" s="32"/>
      <c r="F17" s="32"/>
      <c r="G17" s="32"/>
      <c r="H17" s="32"/>
      <c r="I17" s="32"/>
      <c r="J17" s="32"/>
    </row>
    <row r="18" spans="3:16" ht="8.25" customHeight="1">
      <c r="C18" s="33">
        <f>IF(AND(O19&lt;&gt;55,P19=10),"Les mêmes mots ont été mis plusieurs fois.","")</f>
      </c>
      <c r="D18" s="33"/>
      <c r="E18" s="33"/>
      <c r="F18" s="33"/>
      <c r="G18" s="33"/>
      <c r="H18" s="33"/>
      <c r="I18" s="33"/>
      <c r="J18" s="33"/>
      <c r="O18" s="9" t="e">
        <f>SUM(O6:O15)</f>
        <v>#N/A</v>
      </c>
      <c r="P18" s="9">
        <f>SUM(P6:P15)</f>
        <v>0</v>
      </c>
    </row>
    <row r="19" spans="3:16" ht="27" customHeight="1" hidden="1">
      <c r="C19" s="11"/>
      <c r="D19" s="11"/>
      <c r="E19" s="11"/>
      <c r="F19" s="11"/>
      <c r="G19" s="11"/>
      <c r="H19" s="11"/>
      <c r="I19" s="11"/>
      <c r="J19" s="11"/>
      <c r="O19" s="9">
        <f>IF(ISNA(O18),0,O18)</f>
        <v>0</v>
      </c>
      <c r="P19" s="9">
        <f>IF(ISNA(P18),0,P18)</f>
        <v>0</v>
      </c>
    </row>
    <row r="20" spans="5:11" ht="27" customHeight="1">
      <c r="E20" s="31" t="s">
        <v>98</v>
      </c>
      <c r="F20" s="31"/>
      <c r="G20" s="31"/>
      <c r="H20" s="31"/>
      <c r="K20" s="17"/>
    </row>
    <row r="21" ht="27" customHeight="1"/>
    <row r="22" spans="5:8" ht="27" customHeight="1" hidden="1">
      <c r="E22" s="21" t="s">
        <v>102</v>
      </c>
      <c r="F22" s="21"/>
      <c r="G22" s="21"/>
      <c r="H22" s="21"/>
    </row>
  </sheetData>
  <sheetProtection password="DC7F" sheet="1" objects="1" scenarios="1" selectLockedCells="1"/>
  <mergeCells count="11">
    <mergeCell ref="H4:H5"/>
    <mergeCell ref="B3:F3"/>
    <mergeCell ref="B4:F5"/>
    <mergeCell ref="B1:J1"/>
    <mergeCell ref="I3:J4"/>
    <mergeCell ref="I5:J5"/>
    <mergeCell ref="E22:H22"/>
    <mergeCell ref="B6:F15"/>
    <mergeCell ref="E20:H20"/>
    <mergeCell ref="C17:J17"/>
    <mergeCell ref="C18:J18"/>
  </mergeCells>
  <conditionalFormatting sqref="J6:J15">
    <cfRule type="expression" priority="1" dxfId="0" stopIfTrue="1">
      <formula>P6=1</formula>
    </cfRule>
    <cfRule type="expression" priority="2" dxfId="1" stopIfTrue="1">
      <formula>P6=0</formula>
    </cfRule>
  </conditionalFormatting>
  <dataValidations count="1">
    <dataValidation type="list" allowBlank="1" showInputMessage="1" showErrorMessage="1" sqref="I5">
      <formula1>$S$6:$S$13</formula1>
    </dataValidation>
  </dataValidations>
  <hyperlinks>
    <hyperlink ref="E20:G20" location="Corrigé!A1" tooltip="Corrigé" display="Corrigé"/>
    <hyperlink ref="E22:G22" r:id="rId1" tooltip="MENU" display="MENU"/>
  </hyperlinks>
  <printOptions/>
  <pageMargins left="0.75" right="0.75" top="1" bottom="1" header="0.5" footer="0.5"/>
  <pageSetup orientation="portrait" paperSize="9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L17"/>
  <sheetViews>
    <sheetView showGridLines="0" showRowColHeaders="0" showZeros="0" showOutlineSymbols="0" workbookViewId="0" topLeftCell="A1">
      <selection activeCell="D17" sqref="D17"/>
    </sheetView>
  </sheetViews>
  <sheetFormatPr defaultColWidth="9.140625" defaultRowHeight="26.25" customHeight="1"/>
  <cols>
    <col min="1" max="1" width="11.421875" style="1" customWidth="1"/>
    <col min="2" max="2" width="16.421875" style="1" customWidth="1"/>
    <col min="3" max="3" width="14.7109375" style="1" customWidth="1"/>
    <col min="4" max="4" width="24.00390625" style="3" customWidth="1"/>
    <col min="5" max="5" width="6.7109375" style="1" customWidth="1"/>
    <col min="6" max="7" width="13.421875" style="1" customWidth="1"/>
    <col min="8" max="11" width="14.7109375" style="1" customWidth="1"/>
    <col min="12" max="12" width="14.7109375" style="1" hidden="1" customWidth="1"/>
    <col min="13" max="16384" width="14.7109375" style="1" customWidth="1"/>
  </cols>
  <sheetData>
    <row r="1" spans="2:7" ht="30.75" customHeight="1">
      <c r="B1" s="50" t="s">
        <v>98</v>
      </c>
      <c r="C1" s="50"/>
      <c r="D1" s="50"/>
      <c r="E1" s="50"/>
      <c r="F1" s="50"/>
      <c r="G1" s="50"/>
    </row>
    <row r="2" ht="26.25" customHeight="1">
      <c r="L2" s="2">
        <f>MATCH(D5,L6:L13,0)</f>
        <v>3</v>
      </c>
    </row>
    <row r="4" ht="26.25" customHeight="1">
      <c r="D4" s="5" t="s">
        <v>99</v>
      </c>
    </row>
    <row r="5" ht="28.5" customHeight="1">
      <c r="D5" s="6" t="str">
        <f>'Origines des mots'!I5</f>
        <v>italienne</v>
      </c>
    </row>
    <row r="6" spans="3:12" ht="28.5" customHeight="1">
      <c r="C6" s="1">
        <v>1</v>
      </c>
      <c r="D6" s="4" t="str">
        <f>INDEX(Copyright!A2:H2,Corrigé!$L$2)</f>
        <v>concert</v>
      </c>
      <c r="L6" s="1" t="s">
        <v>3</v>
      </c>
    </row>
    <row r="7" spans="3:12" ht="28.5" customHeight="1">
      <c r="C7" s="1">
        <v>2</v>
      </c>
      <c r="D7" s="4" t="str">
        <f>INDEX(Copyright!A3:H3,Corrigé!$L$2)</f>
        <v>pizza</v>
      </c>
      <c r="L7" s="1" t="s">
        <v>88</v>
      </c>
    </row>
    <row r="8" spans="3:12" ht="28.5" customHeight="1">
      <c r="C8" s="1">
        <v>3</v>
      </c>
      <c r="D8" s="4" t="str">
        <f>INDEX(Copyright!A4:H4,Corrigé!$L$2)</f>
        <v>spaghetti</v>
      </c>
      <c r="L8" s="1" t="s">
        <v>89</v>
      </c>
    </row>
    <row r="9" spans="3:12" ht="28.5" customHeight="1">
      <c r="C9" s="1">
        <v>4</v>
      </c>
      <c r="D9" s="4" t="str">
        <f>INDEX(Copyright!A5:H5,Corrigé!$L$2)</f>
        <v>pantalon</v>
      </c>
      <c r="L9" s="1" t="s">
        <v>90</v>
      </c>
    </row>
    <row r="10" spans="3:12" ht="28.5" customHeight="1">
      <c r="C10" s="1">
        <v>5</v>
      </c>
      <c r="D10" s="4" t="str">
        <f>INDEX(Copyright!A6:H6,Corrigé!$L$2)</f>
        <v>bizarre</v>
      </c>
      <c r="L10" s="1" t="s">
        <v>91</v>
      </c>
    </row>
    <row r="11" spans="3:12" ht="28.5" customHeight="1">
      <c r="C11" s="1">
        <v>6</v>
      </c>
      <c r="D11" s="4" t="str">
        <f>INDEX(Copyright!A7:H7,Corrigé!$L$2)</f>
        <v>balcon</v>
      </c>
      <c r="L11" s="1" t="s">
        <v>92</v>
      </c>
    </row>
    <row r="12" spans="3:12" ht="28.5" customHeight="1">
      <c r="C12" s="1">
        <v>7</v>
      </c>
      <c r="D12" s="4" t="str">
        <f>INDEX(Copyright!A8:H8,Corrigé!$L$2)</f>
        <v>opéra</v>
      </c>
      <c r="L12" s="1" t="s">
        <v>93</v>
      </c>
    </row>
    <row r="13" spans="3:12" ht="28.5" customHeight="1">
      <c r="C13" s="1">
        <v>8</v>
      </c>
      <c r="D13" s="4" t="str">
        <f>INDEX(Copyright!A9:H9,Corrigé!$L$2)</f>
        <v>piano</v>
      </c>
      <c r="L13" s="1" t="s">
        <v>94</v>
      </c>
    </row>
    <row r="14" spans="3:4" ht="28.5" customHeight="1">
      <c r="C14" s="1">
        <v>9</v>
      </c>
      <c r="D14" s="4" t="str">
        <f>INDEX(Copyright!A10:H10,Corrigé!$L$2)</f>
        <v>banque</v>
      </c>
    </row>
    <row r="15" spans="3:4" ht="28.5" customHeight="1">
      <c r="C15" s="1">
        <v>10</v>
      </c>
      <c r="D15" s="4" t="str">
        <f>INDEX(Copyright!A11:H11,Corrigé!$L$2)</f>
        <v>al dente</v>
      </c>
    </row>
    <row r="16" ht="26.25" customHeight="1">
      <c r="C16" s="1" t="s">
        <v>6</v>
      </c>
    </row>
    <row r="17" ht="29.25" customHeight="1">
      <c r="D17" s="7" t="s">
        <v>100</v>
      </c>
    </row>
  </sheetData>
  <sheetProtection password="DC7F" sheet="1" objects="1" scenarios="1"/>
  <mergeCells count="1">
    <mergeCell ref="B1:G1"/>
  </mergeCells>
  <hyperlinks>
    <hyperlink ref="D17" location="'Origines des mots'!A1" tooltip="RETOUR" display="RETOUR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showGridLines="0" showRowColHeaders="0" showZeros="0" showOutlineSymbols="0" workbookViewId="0" topLeftCell="J1">
      <selection activeCell="K20" sqref="K20"/>
    </sheetView>
  </sheetViews>
  <sheetFormatPr defaultColWidth="9.140625" defaultRowHeight="26.25" customHeight="1"/>
  <cols>
    <col min="1" max="8" width="14.140625" style="1" hidden="1" customWidth="1"/>
    <col min="9" max="9" width="14.7109375" style="1" hidden="1" customWidth="1"/>
    <col min="10" max="16384" width="14.7109375" style="1" customWidth="1"/>
  </cols>
  <sheetData>
    <row r="1" spans="1:10" ht="26.25" customHeight="1">
      <c r="A1" s="2" t="s">
        <v>0</v>
      </c>
      <c r="B1" s="2" t="s">
        <v>4</v>
      </c>
      <c r="C1" s="2" t="s">
        <v>5</v>
      </c>
      <c r="D1" s="2" t="s">
        <v>1</v>
      </c>
      <c r="E1" s="2" t="s">
        <v>2</v>
      </c>
      <c r="F1" s="2" t="s">
        <v>7</v>
      </c>
      <c r="G1" s="2" t="s">
        <v>8</v>
      </c>
      <c r="H1" s="2" t="s">
        <v>27</v>
      </c>
      <c r="J1" s="1" t="s">
        <v>101</v>
      </c>
    </row>
    <row r="2" spans="1:8" ht="26.25" customHeight="1">
      <c r="A2" s="1" t="s">
        <v>16</v>
      </c>
      <c r="B2" s="1" t="s">
        <v>9</v>
      </c>
      <c r="C2" s="1" t="s">
        <v>12</v>
      </c>
      <c r="D2" s="1" t="s">
        <v>10</v>
      </c>
      <c r="E2" s="1" t="s">
        <v>22</v>
      </c>
      <c r="F2" s="1" t="s">
        <v>32</v>
      </c>
      <c r="G2" s="1" t="s">
        <v>20</v>
      </c>
      <c r="H2" s="1" t="s">
        <v>28</v>
      </c>
    </row>
    <row r="3" spans="1:8" ht="26.25" customHeight="1">
      <c r="A3" s="1" t="s">
        <v>17</v>
      </c>
      <c r="B3" s="1" t="s">
        <v>24</v>
      </c>
      <c r="C3" s="1" t="s">
        <v>13</v>
      </c>
      <c r="D3" s="1" t="s">
        <v>11</v>
      </c>
      <c r="E3" s="1" t="s">
        <v>25</v>
      </c>
      <c r="F3" s="1" t="s">
        <v>33</v>
      </c>
      <c r="G3" s="1" t="s">
        <v>47</v>
      </c>
      <c r="H3" s="1" t="s">
        <v>79</v>
      </c>
    </row>
    <row r="4" spans="1:8" ht="26.25" customHeight="1">
      <c r="A4" s="1" t="s">
        <v>23</v>
      </c>
      <c r="B4" s="1" t="s">
        <v>29</v>
      </c>
      <c r="C4" s="1" t="s">
        <v>14</v>
      </c>
      <c r="D4" s="1" t="s">
        <v>18</v>
      </c>
      <c r="E4" s="1" t="s">
        <v>71</v>
      </c>
      <c r="F4" s="1" t="s">
        <v>34</v>
      </c>
      <c r="G4" s="1" t="s">
        <v>48</v>
      </c>
      <c r="H4" s="1" t="s">
        <v>80</v>
      </c>
    </row>
    <row r="5" spans="1:8" ht="26.25" customHeight="1">
      <c r="A5" s="1" t="s">
        <v>30</v>
      </c>
      <c r="B5" s="1" t="s">
        <v>31</v>
      </c>
      <c r="C5" s="1" t="s">
        <v>15</v>
      </c>
      <c r="D5" s="1" t="s">
        <v>21</v>
      </c>
      <c r="E5" s="1" t="s">
        <v>72</v>
      </c>
      <c r="F5" s="1" t="s">
        <v>40</v>
      </c>
      <c r="G5" s="1" t="s">
        <v>49</v>
      </c>
      <c r="H5" s="1" t="s">
        <v>81</v>
      </c>
    </row>
    <row r="6" spans="1:8" ht="26.25" customHeight="1">
      <c r="A6" s="1" t="s">
        <v>61</v>
      </c>
      <c r="B6" s="1" t="s">
        <v>55</v>
      </c>
      <c r="C6" s="1" t="s">
        <v>19</v>
      </c>
      <c r="D6" s="1" t="s">
        <v>37</v>
      </c>
      <c r="E6" s="1" t="s">
        <v>73</v>
      </c>
      <c r="F6" s="1" t="s">
        <v>41</v>
      </c>
      <c r="G6" s="1" t="s">
        <v>50</v>
      </c>
      <c r="H6" s="1" t="s">
        <v>82</v>
      </c>
    </row>
    <row r="7" spans="1:8" ht="26.25" customHeight="1">
      <c r="A7" s="1" t="s">
        <v>62</v>
      </c>
      <c r="B7" s="1" t="s">
        <v>56</v>
      </c>
      <c r="C7" s="1" t="s">
        <v>26</v>
      </c>
      <c r="D7" s="1" t="s">
        <v>38</v>
      </c>
      <c r="E7" s="1" t="s">
        <v>74</v>
      </c>
      <c r="F7" s="1" t="s">
        <v>42</v>
      </c>
      <c r="G7" s="1" t="s">
        <v>51</v>
      </c>
      <c r="H7" s="1" t="s">
        <v>83</v>
      </c>
    </row>
    <row r="8" spans="1:8" ht="26.25" customHeight="1">
      <c r="A8" s="1" t="s">
        <v>63</v>
      </c>
      <c r="B8" s="1" t="s">
        <v>57</v>
      </c>
      <c r="C8" s="1" t="s">
        <v>35</v>
      </c>
      <c r="D8" s="1" t="s">
        <v>39</v>
      </c>
      <c r="E8" s="1" t="s">
        <v>75</v>
      </c>
      <c r="F8" s="1" t="s">
        <v>46</v>
      </c>
      <c r="G8" s="1" t="s">
        <v>97</v>
      </c>
      <c r="H8" s="1" t="s">
        <v>84</v>
      </c>
    </row>
    <row r="9" spans="1:8" ht="26.25" customHeight="1">
      <c r="A9" s="1" t="s">
        <v>64</v>
      </c>
      <c r="B9" s="1" t="s">
        <v>58</v>
      </c>
      <c r="C9" s="1" t="s">
        <v>36</v>
      </c>
      <c r="D9" s="1" t="s">
        <v>69</v>
      </c>
      <c r="E9" s="1" t="s">
        <v>76</v>
      </c>
      <c r="F9" s="1" t="s">
        <v>43</v>
      </c>
      <c r="G9" s="1" t="s">
        <v>52</v>
      </c>
      <c r="H9" s="1" t="s">
        <v>85</v>
      </c>
    </row>
    <row r="10" spans="1:8" ht="26.25" customHeight="1">
      <c r="A10" s="1" t="s">
        <v>65</v>
      </c>
      <c r="B10" s="1" t="s">
        <v>59</v>
      </c>
      <c r="C10" s="1" t="s">
        <v>67</v>
      </c>
      <c r="D10" s="1" t="s">
        <v>21</v>
      </c>
      <c r="E10" s="1" t="s">
        <v>77</v>
      </c>
      <c r="F10" s="1" t="s">
        <v>44</v>
      </c>
      <c r="G10" s="1" t="s">
        <v>53</v>
      </c>
      <c r="H10" s="1" t="s">
        <v>86</v>
      </c>
    </row>
    <row r="11" spans="1:8" ht="26.25" customHeight="1">
      <c r="A11" s="1" t="s">
        <v>66</v>
      </c>
      <c r="B11" s="1" t="s">
        <v>60</v>
      </c>
      <c r="C11" s="1" t="s">
        <v>68</v>
      </c>
      <c r="D11" s="1" t="s">
        <v>70</v>
      </c>
      <c r="E11" s="1" t="s">
        <v>78</v>
      </c>
      <c r="F11" s="1" t="s">
        <v>45</v>
      </c>
      <c r="G11" s="1" t="s">
        <v>54</v>
      </c>
      <c r="H11" s="1" t="s">
        <v>87</v>
      </c>
    </row>
  </sheetData>
  <sheetProtection password="DC7F" sheet="1" objects="1" scenarios="1"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</dc:creator>
  <cp:keywords/>
  <dc:description/>
  <cp:lastModifiedBy>odile</cp:lastModifiedBy>
  <cp:lastPrinted>2017-11-17T21:24:38Z</cp:lastPrinted>
  <dcterms:created xsi:type="dcterms:W3CDTF">2017-11-17T19:51:12Z</dcterms:created>
  <dcterms:modified xsi:type="dcterms:W3CDTF">2017-12-28T18:21:13Z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