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LEPROF2.0\SITE2018\agenda\"/>
    </mc:Choice>
  </mc:AlternateContent>
  <xr:revisionPtr revIDLastSave="0" documentId="13_ncr:1_{AB34BB79-95D5-44EC-B813-CE1C6FEF3C08}" xr6:coauthVersionLast="47" xr6:coauthVersionMax="47" xr10:uidLastSave="{00000000-0000-0000-0000-000000000000}"/>
  <bookViews>
    <workbookView xWindow="-120" yWindow="-120" windowWidth="30960" windowHeight="16920" tabRatio="782" xr2:uid="{00000000-000D-0000-FFFF-FFFF00000000}"/>
  </bookViews>
  <sheets>
    <sheet name="Calendrier" sheetId="1" r:id="rId1"/>
    <sheet name="Vacances" sheetId="15" r:id="rId2"/>
    <sheet name="Septembre" sheetId="2" r:id="rId3"/>
    <sheet name="Octobre" sheetId="3" r:id="rId4"/>
    <sheet name="Novembre" sheetId="4" r:id="rId5"/>
    <sheet name="Décembre" sheetId="5" r:id="rId6"/>
    <sheet name="Janvier" sheetId="6" r:id="rId7"/>
    <sheet name="Février" sheetId="8" r:id="rId8"/>
    <sheet name="Mars" sheetId="9" r:id="rId9"/>
    <sheet name="Avril" sheetId="10" r:id="rId10"/>
    <sheet name="Mai" sheetId="11" r:id="rId11"/>
    <sheet name="Juin" sheetId="12" r:id="rId12"/>
    <sheet name="Juillet" sheetId="13" r:id="rId13"/>
    <sheet name="Août" sheetId="14" r:id="rId14"/>
  </sheets>
  <externalReferences>
    <externalReference r:id="rId15"/>
  </externalReferences>
  <calcPr calcId="191029"/>
</workbook>
</file>

<file path=xl/calcChain.xml><?xml version="1.0" encoding="utf-8"?>
<calcChain xmlns="http://schemas.openxmlformats.org/spreadsheetml/2006/main">
  <c r="F13" i="13" l="1"/>
  <c r="D13" i="13"/>
  <c r="N11" i="12"/>
  <c r="L11" i="12"/>
  <c r="H3" i="11"/>
  <c r="J3" i="11" s="1"/>
  <c r="D13" i="10"/>
  <c r="B13" i="10"/>
  <c r="N11" i="9"/>
  <c r="L11" i="9"/>
  <c r="H11" i="8"/>
  <c r="F11" i="8"/>
  <c r="F13" i="6"/>
  <c r="N11" i="5"/>
  <c r="H11" i="4"/>
  <c r="B5" i="4"/>
  <c r="D13" i="3"/>
  <c r="L11" i="2"/>
  <c r="B5" i="2"/>
  <c r="D5" i="2" s="1"/>
  <c r="AF31" i="1"/>
  <c r="AG31" i="1" s="1"/>
  <c r="AG27" i="1"/>
  <c r="AH27" i="1" s="1"/>
  <c r="AB28" i="1" s="1"/>
  <c r="AC28" i="1" s="1"/>
  <c r="AD28" i="1" s="1"/>
  <c r="AE28" i="1" s="1"/>
  <c r="AF28" i="1" s="1"/>
  <c r="AG28" i="1" s="1"/>
  <c r="AH28" i="1" s="1"/>
  <c r="AB29" i="1" s="1"/>
  <c r="AC29" i="1" s="1"/>
  <c r="AD29" i="1" s="1"/>
  <c r="AE29" i="1" s="1"/>
  <c r="AF29" i="1" s="1"/>
  <c r="AG29" i="1" s="1"/>
  <c r="AH29" i="1" s="1"/>
  <c r="AB30" i="1" s="1"/>
  <c r="AC30" i="1" s="1"/>
  <c r="AD30" i="1" s="1"/>
  <c r="AE30" i="1" s="1"/>
  <c r="AF30" i="1" s="1"/>
  <c r="AG30" i="1" s="1"/>
  <c r="AH30" i="1" s="1"/>
  <c r="AB31" i="1" s="1"/>
  <c r="AC31" i="1" s="1"/>
  <c r="AD31" i="1" s="1"/>
  <c r="AE31" i="1" s="1"/>
  <c r="AF27" i="1"/>
  <c r="V27" i="1"/>
  <c r="W27" i="1" s="1"/>
  <c r="X27" i="1" s="1"/>
  <c r="Y27" i="1" s="1"/>
  <c r="Z27" i="1" s="1"/>
  <c r="T28" i="1" s="1"/>
  <c r="U28" i="1" s="1"/>
  <c r="V28" i="1" s="1"/>
  <c r="W28" i="1" s="1"/>
  <c r="X28" i="1" s="1"/>
  <c r="Y28" i="1" s="1"/>
  <c r="Z28" i="1" s="1"/>
  <c r="T29" i="1" s="1"/>
  <c r="U29" i="1" s="1"/>
  <c r="V29" i="1" s="1"/>
  <c r="W29" i="1" s="1"/>
  <c r="X29" i="1" s="1"/>
  <c r="Y29" i="1" s="1"/>
  <c r="Z29" i="1" s="1"/>
  <c r="T30" i="1" s="1"/>
  <c r="U30" i="1" s="1"/>
  <c r="V30" i="1" s="1"/>
  <c r="W30" i="1" s="1"/>
  <c r="X30" i="1" s="1"/>
  <c r="Y30" i="1" s="1"/>
  <c r="Z30" i="1" s="1"/>
  <c r="T31" i="1" s="1"/>
  <c r="U31" i="1" s="1"/>
  <c r="V31" i="1" s="1"/>
  <c r="U27" i="1"/>
  <c r="R31" i="1"/>
  <c r="Q31" i="1"/>
  <c r="R27" i="1"/>
  <c r="L28" i="1" s="1"/>
  <c r="M28" i="1" s="1"/>
  <c r="N28" i="1" s="1"/>
  <c r="O28" i="1" s="1"/>
  <c r="P28" i="1" s="1"/>
  <c r="Q28" i="1" s="1"/>
  <c r="R28" i="1" s="1"/>
  <c r="L29" i="1" s="1"/>
  <c r="M29" i="1" s="1"/>
  <c r="N29" i="1" s="1"/>
  <c r="O29" i="1" s="1"/>
  <c r="P29" i="1" s="1"/>
  <c r="Q29" i="1" s="1"/>
  <c r="R29" i="1" s="1"/>
  <c r="L30" i="1" s="1"/>
  <c r="M30" i="1" s="1"/>
  <c r="N30" i="1" s="1"/>
  <c r="O30" i="1" s="1"/>
  <c r="P30" i="1" s="1"/>
  <c r="Q30" i="1" s="1"/>
  <c r="R30" i="1" s="1"/>
  <c r="L31" i="1" s="1"/>
  <c r="M31" i="1" s="1"/>
  <c r="N31" i="1" s="1"/>
  <c r="O31" i="1" s="1"/>
  <c r="P31" i="1" s="1"/>
  <c r="H31" i="1"/>
  <c r="G27" i="1"/>
  <c r="H27" i="1" s="1"/>
  <c r="I27" i="1" s="1"/>
  <c r="J27" i="1" s="1"/>
  <c r="D28" i="1" s="1"/>
  <c r="E28" i="1" s="1"/>
  <c r="F28" i="1" s="1"/>
  <c r="G28" i="1" s="1"/>
  <c r="H28" i="1" s="1"/>
  <c r="I28" i="1" s="1"/>
  <c r="J28" i="1" s="1"/>
  <c r="D29" i="1" s="1"/>
  <c r="E29" i="1" s="1"/>
  <c r="F29" i="1" s="1"/>
  <c r="G29" i="1" s="1"/>
  <c r="H29" i="1" s="1"/>
  <c r="I29" i="1" s="1"/>
  <c r="J29" i="1" s="1"/>
  <c r="D30" i="1" s="1"/>
  <c r="E30" i="1" s="1"/>
  <c r="F30" i="1" s="1"/>
  <c r="G30" i="1" s="1"/>
  <c r="H30" i="1" s="1"/>
  <c r="I30" i="1" s="1"/>
  <c r="J30" i="1" s="1"/>
  <c r="D31" i="1" s="1"/>
  <c r="E31" i="1" s="1"/>
  <c r="F31" i="1" s="1"/>
  <c r="G31" i="1" s="1"/>
  <c r="AC18" i="1"/>
  <c r="AD18" i="1" s="1"/>
  <c r="AE18" i="1" s="1"/>
  <c r="AF18" i="1" s="1"/>
  <c r="AG18" i="1" s="1"/>
  <c r="AH18" i="1" s="1"/>
  <c r="AB19" i="1" s="1"/>
  <c r="AC19" i="1" s="1"/>
  <c r="AD19" i="1" s="1"/>
  <c r="AE19" i="1" s="1"/>
  <c r="AF19" i="1" s="1"/>
  <c r="AG19" i="1" s="1"/>
  <c r="AH19" i="1" s="1"/>
  <c r="AB20" i="1" s="1"/>
  <c r="AC20" i="1" s="1"/>
  <c r="AD20" i="1" s="1"/>
  <c r="AE20" i="1" s="1"/>
  <c r="AF20" i="1" s="1"/>
  <c r="AG20" i="1" s="1"/>
  <c r="AH20" i="1" s="1"/>
  <c r="AB21" i="1" s="1"/>
  <c r="AC21" i="1" s="1"/>
  <c r="AD21" i="1" s="1"/>
  <c r="AE21" i="1" s="1"/>
  <c r="AF21" i="1" s="1"/>
  <c r="AG21" i="1" s="1"/>
  <c r="AH21" i="1" s="1"/>
  <c r="AB22" i="1" s="1"/>
  <c r="AC22" i="1" s="1"/>
  <c r="Z18" i="1"/>
  <c r="T19" i="1" s="1"/>
  <c r="U19" i="1" s="1"/>
  <c r="V19" i="1" s="1"/>
  <c r="W19" i="1" s="1"/>
  <c r="X19" i="1" s="1"/>
  <c r="Y19" i="1" s="1"/>
  <c r="Z19" i="1" s="1"/>
  <c r="T20" i="1" s="1"/>
  <c r="U20" i="1" s="1"/>
  <c r="V20" i="1" s="1"/>
  <c r="W20" i="1" s="1"/>
  <c r="X20" i="1" s="1"/>
  <c r="Y20" i="1" s="1"/>
  <c r="Z20" i="1" s="1"/>
  <c r="T21" i="1" s="1"/>
  <c r="U21" i="1" s="1"/>
  <c r="V21" i="1" s="1"/>
  <c r="W21" i="1" s="1"/>
  <c r="X21" i="1" s="1"/>
  <c r="Y21" i="1" s="1"/>
  <c r="Z21" i="1" s="1"/>
  <c r="T22" i="1" s="1"/>
  <c r="U22" i="1" s="1"/>
  <c r="V22" i="1" s="1"/>
  <c r="W22" i="1" s="1"/>
  <c r="X22" i="1" s="1"/>
  <c r="Y22" i="1" s="1"/>
  <c r="Z22" i="1" s="1"/>
  <c r="Y18" i="1"/>
  <c r="O22" i="1"/>
  <c r="P18" i="1"/>
  <c r="Q18" i="1" s="1"/>
  <c r="R18" i="1" s="1"/>
  <c r="L19" i="1" s="1"/>
  <c r="M19" i="1" s="1"/>
  <c r="N19" i="1" s="1"/>
  <c r="O19" i="1" s="1"/>
  <c r="P19" i="1" s="1"/>
  <c r="Q19" i="1" s="1"/>
  <c r="R19" i="1" s="1"/>
  <c r="L20" i="1" s="1"/>
  <c r="M20" i="1" s="1"/>
  <c r="N20" i="1" s="1"/>
  <c r="O20" i="1" s="1"/>
  <c r="P20" i="1" s="1"/>
  <c r="Q20" i="1" s="1"/>
  <c r="R20" i="1" s="1"/>
  <c r="L21" i="1" s="1"/>
  <c r="M21" i="1" s="1"/>
  <c r="N21" i="1" s="1"/>
  <c r="O21" i="1" s="1"/>
  <c r="P21" i="1" s="1"/>
  <c r="Q21" i="1" s="1"/>
  <c r="R21" i="1" s="1"/>
  <c r="L22" i="1" s="1"/>
  <c r="M22" i="1" s="1"/>
  <c r="N22" i="1" s="1"/>
  <c r="D19" i="1"/>
  <c r="E19" i="1" s="1"/>
  <c r="F19" i="1" s="1"/>
  <c r="G19" i="1" s="1"/>
  <c r="H19" i="1" s="1"/>
  <c r="I19" i="1" s="1"/>
  <c r="J19" i="1" s="1"/>
  <c r="D20" i="1" s="1"/>
  <c r="E20" i="1" s="1"/>
  <c r="F20" i="1" s="1"/>
  <c r="G20" i="1" s="1"/>
  <c r="H20" i="1" s="1"/>
  <c r="I20" i="1" s="1"/>
  <c r="J20" i="1" s="1"/>
  <c r="D21" i="1" s="1"/>
  <c r="E21" i="1" s="1"/>
  <c r="F21" i="1" s="1"/>
  <c r="G21" i="1" s="1"/>
  <c r="H21" i="1" s="1"/>
  <c r="I21" i="1" s="1"/>
  <c r="J21" i="1" s="1"/>
  <c r="D22" i="1" s="1"/>
  <c r="E22" i="1" s="1"/>
  <c r="F22" i="1" s="1"/>
  <c r="E18" i="1"/>
  <c r="F18" i="1" s="1"/>
  <c r="G18" i="1" s="1"/>
  <c r="H18" i="1" s="1"/>
  <c r="I18" i="1" s="1"/>
  <c r="J18" i="1" s="1"/>
  <c r="AF12" i="1"/>
  <c r="AG12" i="1" s="1"/>
  <c r="AH12" i="1" s="1"/>
  <c r="AB9" i="1"/>
  <c r="AC9" i="1" s="1"/>
  <c r="AD9" i="1" s="1"/>
  <c r="AE9" i="1" s="1"/>
  <c r="AF9" i="1" s="1"/>
  <c r="AG9" i="1" s="1"/>
  <c r="AH9" i="1" s="1"/>
  <c r="AB10" i="1" s="1"/>
  <c r="AC10" i="1" s="1"/>
  <c r="AD10" i="1" s="1"/>
  <c r="AE10" i="1" s="1"/>
  <c r="AF10" i="1" s="1"/>
  <c r="AG10" i="1" s="1"/>
  <c r="AH10" i="1" s="1"/>
  <c r="AB11" i="1" s="1"/>
  <c r="AC11" i="1" s="1"/>
  <c r="AD11" i="1" s="1"/>
  <c r="AE11" i="1" s="1"/>
  <c r="AF11" i="1" s="1"/>
  <c r="AG11" i="1" s="1"/>
  <c r="AH11" i="1" s="1"/>
  <c r="AB12" i="1" s="1"/>
  <c r="AC12" i="1" s="1"/>
  <c r="AD12" i="1" s="1"/>
  <c r="AE12" i="1" s="1"/>
  <c r="W8" i="1"/>
  <c r="X8" i="1" s="1"/>
  <c r="Y8" i="1" s="1"/>
  <c r="Z8" i="1" s="1"/>
  <c r="T9" i="1" s="1"/>
  <c r="U9" i="1" s="1"/>
  <c r="V9" i="1" s="1"/>
  <c r="W9" i="1" s="1"/>
  <c r="X9" i="1" s="1"/>
  <c r="Y9" i="1" s="1"/>
  <c r="Z9" i="1" s="1"/>
  <c r="T10" i="1" s="1"/>
  <c r="U10" i="1" s="1"/>
  <c r="V10" i="1" s="1"/>
  <c r="W10" i="1" s="1"/>
  <c r="X10" i="1" s="1"/>
  <c r="Y10" i="1" s="1"/>
  <c r="Z10" i="1" s="1"/>
  <c r="T11" i="1" s="1"/>
  <c r="U11" i="1" s="1"/>
  <c r="V11" i="1" s="1"/>
  <c r="W11" i="1" s="1"/>
  <c r="X11" i="1" s="1"/>
  <c r="Y11" i="1" s="1"/>
  <c r="Z11" i="1" s="1"/>
  <c r="T12" i="1" s="1"/>
  <c r="U12" i="1" s="1"/>
  <c r="V12" i="1" s="1"/>
  <c r="W12" i="1" s="1"/>
  <c r="L13" i="1"/>
  <c r="M13" i="1" s="1"/>
  <c r="R12" i="1"/>
  <c r="L9" i="1"/>
  <c r="M9" i="1" s="1"/>
  <c r="N9" i="1" s="1"/>
  <c r="O9" i="1" s="1"/>
  <c r="P9" i="1" s="1"/>
  <c r="Q9" i="1" s="1"/>
  <c r="R9" i="1" s="1"/>
  <c r="L10" i="1" s="1"/>
  <c r="M10" i="1" s="1"/>
  <c r="N10" i="1" s="1"/>
  <c r="O10" i="1" s="1"/>
  <c r="P10" i="1" s="1"/>
  <c r="Q10" i="1" s="1"/>
  <c r="R10" i="1" s="1"/>
  <c r="L11" i="1" s="1"/>
  <c r="M11" i="1" s="1"/>
  <c r="N11" i="1" s="1"/>
  <c r="O11" i="1" s="1"/>
  <c r="P11" i="1" s="1"/>
  <c r="Q11" i="1" s="1"/>
  <c r="R11" i="1" s="1"/>
  <c r="L12" i="1" s="1"/>
  <c r="M12" i="1" s="1"/>
  <c r="N12" i="1" s="1"/>
  <c r="O12" i="1" s="1"/>
  <c r="P12" i="1" s="1"/>
  <c r="Q12" i="1" s="1"/>
  <c r="D12" i="1"/>
  <c r="E12" i="1" s="1"/>
  <c r="F12" i="1" s="1"/>
  <c r="G12" i="1" s="1"/>
  <c r="H12" i="1" s="1"/>
  <c r="I12" i="1" s="1"/>
  <c r="D10" i="1"/>
  <c r="E10" i="1" s="1"/>
  <c r="F10" i="1" s="1"/>
  <c r="G10" i="1" s="1"/>
  <c r="H10" i="1" s="1"/>
  <c r="I10" i="1" s="1"/>
  <c r="J10" i="1" s="1"/>
  <c r="D11" i="1" s="1"/>
  <c r="E11" i="1" s="1"/>
  <c r="F11" i="1" s="1"/>
  <c r="G11" i="1" s="1"/>
  <c r="H11" i="1" s="1"/>
  <c r="I11" i="1" s="1"/>
  <c r="J11" i="1" s="1"/>
  <c r="F9" i="1"/>
  <c r="G9" i="1" s="1"/>
  <c r="H9" i="1" s="1"/>
  <c r="I9" i="1" s="1"/>
  <c r="J9" i="1" s="1"/>
  <c r="E9" i="1"/>
  <c r="D9" i="1"/>
  <c r="BT27" i="1"/>
  <c r="BS27" i="1"/>
  <c r="BR27" i="1"/>
  <c r="W6" i="13"/>
  <c r="V6" i="13"/>
  <c r="U6" i="13"/>
  <c r="T6" i="13"/>
  <c r="S6" i="13"/>
  <c r="R6" i="13"/>
  <c r="Q6" i="13"/>
  <c r="BH32" i="1" s="1"/>
  <c r="BM31" i="1"/>
  <c r="BN31" i="1"/>
  <c r="BC31" i="1"/>
  <c r="BB31" i="1"/>
  <c r="AS31" i="1"/>
  <c r="AR31" i="1"/>
  <c r="AX30" i="1"/>
  <c r="AW30" i="1"/>
  <c r="AV30" i="1"/>
  <c r="AT30" i="1"/>
  <c r="AS30" i="1"/>
  <c r="AR30" i="1"/>
  <c r="Q6" i="11"/>
  <c r="W6" i="6"/>
  <c r="V6" i="6"/>
  <c r="U6" i="6"/>
  <c r="T6" i="6"/>
  <c r="S6" i="6"/>
  <c r="R6" i="6"/>
  <c r="AS23" i="1" s="1"/>
  <c r="Q6" i="6"/>
  <c r="AR23" i="1" s="1"/>
  <c r="BS12" i="1"/>
  <c r="BT12" i="1"/>
  <c r="BV8" i="1"/>
  <c r="BU8" i="1"/>
  <c r="BT8" i="1"/>
  <c r="Q7" i="3"/>
  <c r="Q6" i="3"/>
  <c r="AZ13" i="1" s="1"/>
  <c r="BD18" i="1"/>
  <c r="BC18" i="1"/>
  <c r="BI9" i="1"/>
  <c r="BJ8" i="1"/>
  <c r="BK8" i="1"/>
  <c r="AS8" i="1"/>
  <c r="AT8" i="1"/>
  <c r="AV8" i="1"/>
  <c r="AW8" i="1"/>
  <c r="J3" i="14"/>
  <c r="L3" i="14" s="1"/>
  <c r="N3" i="14" s="1"/>
  <c r="D5" i="14"/>
  <c r="F5" i="14" s="1"/>
  <c r="H5" i="14" s="1"/>
  <c r="J5" i="14" s="1"/>
  <c r="L5" i="14" s="1"/>
  <c r="N5" i="14" s="1"/>
  <c r="H3" i="4"/>
  <c r="J3" i="4" s="1"/>
  <c r="L3" i="4" s="1"/>
  <c r="N3" i="4" s="1"/>
  <c r="AG8" i="1"/>
  <c r="AH8" i="1" s="1"/>
  <c r="L3" i="11" l="1"/>
  <c r="N3" i="11" s="1"/>
  <c r="B5" i="11" s="1"/>
  <c r="L3" i="9"/>
  <c r="N3" i="9" s="1"/>
  <c r="B5" i="9" s="1"/>
  <c r="J3" i="8"/>
  <c r="L3" i="8" s="1"/>
  <c r="N3" i="8" s="1"/>
  <c r="B5" i="8" s="1"/>
  <c r="L3" i="2"/>
  <c r="N3" i="2" s="1"/>
  <c r="AR3" i="1"/>
  <c r="I8" i="1"/>
  <c r="J8" i="1" s="1"/>
  <c r="AA2" i="8"/>
  <c r="AA3" i="8"/>
  <c r="AD3" i="8" s="1"/>
  <c r="AA4" i="8"/>
  <c r="AC4" i="8" s="1"/>
  <c r="AA5" i="8"/>
  <c r="AC5" i="8" s="1"/>
  <c r="AA6" i="8"/>
  <c r="AD6" i="8" s="1"/>
  <c r="AA7" i="8"/>
  <c r="AD7" i="8" s="1"/>
  <c r="AA8" i="8"/>
  <c r="AB8" i="8" s="1"/>
  <c r="AA9" i="8"/>
  <c r="AB9" i="8" s="1"/>
  <c r="AA10" i="8"/>
  <c r="AD10" i="8" s="1"/>
  <c r="AA11" i="8"/>
  <c r="AD11" i="8" s="1"/>
  <c r="AA12" i="8"/>
  <c r="AB12" i="8" s="1"/>
  <c r="AA13" i="8"/>
  <c r="AB13" i="8" s="1"/>
  <c r="AA14" i="8"/>
  <c r="AD14" i="8" s="1"/>
  <c r="AA15" i="8"/>
  <c r="AD15" i="8" s="1"/>
  <c r="AA16" i="8"/>
  <c r="AB16" i="8" s="1"/>
  <c r="AA17" i="8"/>
  <c r="AB17" i="8" s="1"/>
  <c r="AA18" i="8"/>
  <c r="AD18" i="8" s="1"/>
  <c r="AA19" i="8"/>
  <c r="AD19" i="8" s="1"/>
  <c r="AA20" i="8"/>
  <c r="AA21" i="8"/>
  <c r="AC21" i="8" s="1"/>
  <c r="AA22" i="8"/>
  <c r="AD22" i="8" s="1"/>
  <c r="AA23" i="8"/>
  <c r="AD23" i="8" s="1"/>
  <c r="AA24" i="8"/>
  <c r="AC24" i="8" s="1"/>
  <c r="AA25" i="8"/>
  <c r="AC25" i="8" s="1"/>
  <c r="AA26" i="8"/>
  <c r="AD26" i="8" s="1"/>
  <c r="AA27" i="8"/>
  <c r="AD27" i="8" s="1"/>
  <c r="AA28" i="8"/>
  <c r="AB28" i="8" s="1"/>
  <c r="AA29" i="8"/>
  <c r="AB29" i="8" s="1"/>
  <c r="AA30" i="8"/>
  <c r="AD30" i="8" s="1"/>
  <c r="AA1" i="8"/>
  <c r="AC1" i="8" s="1"/>
  <c r="Z2" i="8"/>
  <c r="Z3" i="8" s="1"/>
  <c r="Z4" i="8" s="1"/>
  <c r="Z5" i="8" s="1"/>
  <c r="Z6" i="8" s="1"/>
  <c r="Z7" i="8" s="1"/>
  <c r="Z8" i="8" s="1"/>
  <c r="Z9" i="8" s="1"/>
  <c r="Z10" i="8" s="1"/>
  <c r="Z11" i="8" s="1"/>
  <c r="Z12" i="8" s="1"/>
  <c r="Z13" i="8" s="1"/>
  <c r="Z14" i="8" s="1"/>
  <c r="Z15" i="8" s="1"/>
  <c r="Z16" i="8" s="1"/>
  <c r="Z17" i="8" s="1"/>
  <c r="Z18" i="8" s="1"/>
  <c r="Z19" i="8" s="1"/>
  <c r="Z20" i="8" s="1"/>
  <c r="Z21" i="8" s="1"/>
  <c r="Z22" i="8" s="1"/>
  <c r="Z23" i="8" s="1"/>
  <c r="Z24" i="8" s="1"/>
  <c r="Z25" i="8" s="1"/>
  <c r="Z26" i="8" s="1"/>
  <c r="Z27" i="8" s="1"/>
  <c r="Z28" i="8" s="1"/>
  <c r="Z29" i="8" s="1"/>
  <c r="Z30" i="8" s="1"/>
  <c r="AA1" i="6"/>
  <c r="AC1" i="6" s="1"/>
  <c r="AA7" i="6"/>
  <c r="AC7" i="6" s="1"/>
  <c r="AA8" i="6"/>
  <c r="AC8" i="6" s="1"/>
  <c r="AA9" i="6"/>
  <c r="AA10" i="6"/>
  <c r="AC10" i="6" s="1"/>
  <c r="AD10" i="6" s="1"/>
  <c r="AA11" i="6"/>
  <c r="AC11" i="6" s="1"/>
  <c r="AD11" i="6" s="1"/>
  <c r="AA12" i="6"/>
  <c r="AC12" i="6" s="1"/>
  <c r="AA13" i="6"/>
  <c r="AA14" i="6"/>
  <c r="AC14" i="6" s="1"/>
  <c r="AD14" i="6" s="1"/>
  <c r="AA15" i="6"/>
  <c r="AC15" i="6" s="1"/>
  <c r="AA16" i="6"/>
  <c r="AC16" i="6" s="1"/>
  <c r="AD16" i="6" s="1"/>
  <c r="AA17" i="6"/>
  <c r="AA18" i="6"/>
  <c r="AC18" i="6" s="1"/>
  <c r="AA19" i="6"/>
  <c r="AC19" i="6" s="1"/>
  <c r="AD19" i="6" s="1"/>
  <c r="AA20" i="6"/>
  <c r="AC20" i="6" s="1"/>
  <c r="AD20" i="6" s="1"/>
  <c r="AA21" i="6"/>
  <c r="AC21" i="6" s="1"/>
  <c r="AA22" i="6"/>
  <c r="AC22" i="6" s="1"/>
  <c r="AD22" i="6" s="1"/>
  <c r="AA23" i="6"/>
  <c r="AC23" i="6" s="1"/>
  <c r="AA24" i="6"/>
  <c r="AC24" i="6" s="1"/>
  <c r="AD24" i="6" s="1"/>
  <c r="AA25" i="6"/>
  <c r="AC25" i="6" s="1"/>
  <c r="AD25" i="6" s="1"/>
  <c r="AA26" i="6"/>
  <c r="AC26" i="6" s="1"/>
  <c r="AD26" i="6" s="1"/>
  <c r="AA27" i="6"/>
  <c r="AC27" i="6" s="1"/>
  <c r="AD27" i="6" s="1"/>
  <c r="AA28" i="6"/>
  <c r="AC28" i="6" s="1"/>
  <c r="AD28" i="6" s="1"/>
  <c r="AA29" i="6"/>
  <c r="AC29" i="6" s="1"/>
  <c r="AA30" i="6"/>
  <c r="AC30" i="6" s="1"/>
  <c r="AD30" i="6" s="1"/>
  <c r="AA6" i="6"/>
  <c r="AC6" i="6" s="1"/>
  <c r="AD6" i="6" s="1"/>
  <c r="AA5" i="6"/>
  <c r="AA3" i="6"/>
  <c r="AC3" i="6" s="1"/>
  <c r="AD3" i="6" s="1"/>
  <c r="AA4" i="6"/>
  <c r="AC4" i="6" s="1"/>
  <c r="AA2" i="6"/>
  <c r="AC2" i="6" s="1"/>
  <c r="AD2" i="6" s="1"/>
  <c r="Z2" i="6"/>
  <c r="Z3" i="6" s="1"/>
  <c r="Z4" i="6" s="1"/>
  <c r="Z5" i="6" s="1"/>
  <c r="Z6" i="6" s="1"/>
  <c r="Z7" i="6" s="1"/>
  <c r="Z8" i="6" s="1"/>
  <c r="Z9" i="6" s="1"/>
  <c r="Z10" i="6" s="1"/>
  <c r="AD20" i="8" l="1"/>
  <c r="AD8" i="6"/>
  <c r="AC7" i="8"/>
  <c r="AC12" i="8"/>
  <c r="AB5" i="6"/>
  <c r="AB9" i="6"/>
  <c r="AC8" i="8"/>
  <c r="AC28" i="8"/>
  <c r="AC9" i="8"/>
  <c r="AC16" i="8"/>
  <c r="AD16" i="8"/>
  <c r="AB20" i="8"/>
  <c r="AD4" i="8"/>
  <c r="AD8" i="8"/>
  <c r="AD24" i="8"/>
  <c r="AD12" i="8"/>
  <c r="AD28" i="8"/>
  <c r="AC13" i="8"/>
  <c r="AD23" i="6"/>
  <c r="AD15" i="6"/>
  <c r="AD7" i="6"/>
  <c r="AC23" i="8"/>
  <c r="AD9" i="8"/>
  <c r="AD17" i="8"/>
  <c r="AD25" i="8"/>
  <c r="AC29" i="8"/>
  <c r="AD5" i="8"/>
  <c r="AD13" i="8"/>
  <c r="AD21" i="8"/>
  <c r="AD29" i="8"/>
  <c r="AC17" i="6"/>
  <c r="AD17" i="6" s="1"/>
  <c r="AC9" i="6"/>
  <c r="AD9" i="6" s="1"/>
  <c r="AD29" i="6"/>
  <c r="AD21" i="6"/>
  <c r="AC15" i="8"/>
  <c r="AC19" i="8"/>
  <c r="AD1" i="8"/>
  <c r="AC27" i="8"/>
  <c r="AC13" i="6"/>
  <c r="AD13" i="6" s="1"/>
  <c r="AC5" i="6"/>
  <c r="AD5" i="6" s="1"/>
  <c r="AC3" i="8"/>
  <c r="AC11" i="8"/>
  <c r="AD4" i="6"/>
  <c r="AC17" i="8"/>
  <c r="AB21" i="8"/>
  <c r="AB4" i="8"/>
  <c r="AB5" i="8"/>
  <c r="AC20" i="8"/>
  <c r="AB24" i="8"/>
  <c r="AB25" i="8"/>
  <c r="AB1" i="8"/>
  <c r="AB10" i="8"/>
  <c r="AB18" i="8"/>
  <c r="AB26" i="8"/>
  <c r="AB30" i="8"/>
  <c r="AC2" i="8"/>
  <c r="AB3" i="8"/>
  <c r="AC6" i="8"/>
  <c r="AB7" i="8"/>
  <c r="AC10" i="8"/>
  <c r="AB11" i="8"/>
  <c r="AC14" i="8"/>
  <c r="AB15" i="8"/>
  <c r="AC18" i="8"/>
  <c r="AB19" i="8"/>
  <c r="AC22" i="8"/>
  <c r="AB23" i="8"/>
  <c r="AC26" i="8"/>
  <c r="AB27" i="8"/>
  <c r="AC30" i="8"/>
  <c r="AB2" i="8"/>
  <c r="AD2" i="8" s="1"/>
  <c r="AB6" i="8"/>
  <c r="AB14" i="8"/>
  <c r="AB22" i="8"/>
  <c r="AB8" i="6"/>
  <c r="AB6" i="6"/>
  <c r="AB2" i="6"/>
  <c r="AB4" i="6"/>
  <c r="Z11" i="6"/>
  <c r="Z12" i="6" s="1"/>
  <c r="AB10" i="6"/>
  <c r="AB3" i="6"/>
  <c r="AB7" i="6"/>
  <c r="D5" i="9"/>
  <c r="F5" i="9" s="1"/>
  <c r="H5" i="9" s="1"/>
  <c r="J5" i="9" s="1"/>
  <c r="L5" i="9" s="1"/>
  <c r="N5" i="9" s="1"/>
  <c r="B7" i="9" s="1"/>
  <c r="D7" i="9" s="1"/>
  <c r="F7" i="9" s="1"/>
  <c r="H7" i="9" s="1"/>
  <c r="J7" i="9" s="1"/>
  <c r="L7" i="9" s="1"/>
  <c r="N7" i="9" s="1"/>
  <c r="L3" i="5"/>
  <c r="N3" i="5" s="1"/>
  <c r="B5" i="3"/>
  <c r="D5" i="3" s="1"/>
  <c r="AB11" i="6" l="1"/>
  <c r="Z13" i="6"/>
  <c r="AB12" i="6"/>
  <c r="AD12" i="6" s="1"/>
  <c r="F5" i="2"/>
  <c r="H5" i="2" s="1"/>
  <c r="J5" i="2" s="1"/>
  <c r="L5" i="2" s="1"/>
  <c r="N5" i="2" s="1"/>
  <c r="B7" i="2" s="1"/>
  <c r="D7" i="2" s="1"/>
  <c r="F7" i="2" s="1"/>
  <c r="H7" i="2" s="1"/>
  <c r="J7" i="2" s="1"/>
  <c r="L7" i="2" s="1"/>
  <c r="N7" i="2" s="1"/>
  <c r="B9" i="2" s="1"/>
  <c r="D9" i="2" s="1"/>
  <c r="F9" i="2" s="1"/>
  <c r="H9" i="2" s="1"/>
  <c r="J9" i="2" s="1"/>
  <c r="L9" i="2" s="1"/>
  <c r="N9" i="2" s="1"/>
  <c r="B11" i="2" s="1"/>
  <c r="D11" i="2" s="1"/>
  <c r="F11" i="2" s="1"/>
  <c r="H11" i="2" s="1"/>
  <c r="J11" i="2" s="1"/>
  <c r="Z14" i="6" l="1"/>
  <c r="AB13" i="6"/>
  <c r="S1" i="9"/>
  <c r="BJ18" i="1" s="1"/>
  <c r="T1" i="9"/>
  <c r="BK18" i="1" s="1"/>
  <c r="U1" i="9"/>
  <c r="BL18" i="1" s="1"/>
  <c r="Q2" i="9"/>
  <c r="R2" i="9"/>
  <c r="S2" i="9"/>
  <c r="T2" i="9"/>
  <c r="U2" i="9"/>
  <c r="Q3" i="9"/>
  <c r="R3" i="9"/>
  <c r="S3" i="9"/>
  <c r="BJ20" i="1" s="1"/>
  <c r="T3" i="9"/>
  <c r="BK20" i="1" s="1"/>
  <c r="U3" i="9"/>
  <c r="Q4" i="9"/>
  <c r="R4" i="9"/>
  <c r="S4" i="9"/>
  <c r="T4" i="9"/>
  <c r="U4" i="9"/>
  <c r="Q5" i="9"/>
  <c r="BH22" i="1" s="1"/>
  <c r="R5" i="9"/>
  <c r="BI22" i="1" s="1"/>
  <c r="S5" i="9"/>
  <c r="T5" i="9"/>
  <c r="U5" i="9"/>
  <c r="BL22" i="1" s="1"/>
  <c r="Q6" i="9"/>
  <c r="R6" i="9"/>
  <c r="S6" i="9"/>
  <c r="T6" i="9"/>
  <c r="U6" i="9"/>
  <c r="AO5" i="1"/>
  <c r="AO2" i="1"/>
  <c r="AO3" i="1" s="1"/>
  <c r="CP1" i="1"/>
  <c r="CP2" i="1" s="1"/>
  <c r="BP1" i="1"/>
  <c r="AZ2" i="1"/>
  <c r="BH2" i="1" s="1"/>
  <c r="BP2" i="1" s="1"/>
  <c r="AA2" i="14"/>
  <c r="AD2" i="14" s="1"/>
  <c r="AA3" i="14"/>
  <c r="AB3" i="14" s="1"/>
  <c r="AA4" i="14"/>
  <c r="AC4" i="14" s="1"/>
  <c r="AA5" i="14"/>
  <c r="AB5" i="14" s="1"/>
  <c r="AA6" i="14"/>
  <c r="AC6" i="14" s="1"/>
  <c r="AA7" i="14"/>
  <c r="AB7" i="14" s="1"/>
  <c r="AA8" i="14"/>
  <c r="AB8" i="14" s="1"/>
  <c r="AA9" i="14"/>
  <c r="AA10" i="14"/>
  <c r="AD10" i="14" s="1"/>
  <c r="AA11" i="14"/>
  <c r="AB11" i="14" s="1"/>
  <c r="AA12" i="14"/>
  <c r="AB12" i="14" s="1"/>
  <c r="AA13" i="14"/>
  <c r="AA14" i="14"/>
  <c r="AB14" i="14" s="1"/>
  <c r="AA15" i="14"/>
  <c r="AB15" i="14" s="1"/>
  <c r="AA16" i="14"/>
  <c r="AB16" i="14" s="1"/>
  <c r="AA17" i="14"/>
  <c r="AB17" i="14" s="1"/>
  <c r="AA18" i="14"/>
  <c r="AB18" i="14" s="1"/>
  <c r="AA19" i="14"/>
  <c r="AC19" i="14" s="1"/>
  <c r="AA20" i="14"/>
  <c r="AB20" i="14" s="1"/>
  <c r="AA21" i="14"/>
  <c r="AD21" i="14" s="1"/>
  <c r="AA22" i="14"/>
  <c r="AA23" i="14"/>
  <c r="AC23" i="14" s="1"/>
  <c r="AA24" i="14"/>
  <c r="AA25" i="14"/>
  <c r="AB25" i="14" s="1"/>
  <c r="AA26" i="14"/>
  <c r="AB26" i="14" s="1"/>
  <c r="AA27" i="14"/>
  <c r="AA28" i="14"/>
  <c r="AC28" i="14" s="1"/>
  <c r="AA29" i="14"/>
  <c r="AC29" i="14" s="1"/>
  <c r="AA30" i="14"/>
  <c r="AD30" i="14" s="1"/>
  <c r="AA1" i="14"/>
  <c r="AD1" i="14" s="1"/>
  <c r="Z2" i="14"/>
  <c r="Z3" i="14" s="1"/>
  <c r="Z4" i="14" s="1"/>
  <c r="Z5" i="14" s="1"/>
  <c r="Z6" i="14" s="1"/>
  <c r="Z7" i="14" s="1"/>
  <c r="Z8" i="14" s="1"/>
  <c r="Z9" i="14" s="1"/>
  <c r="Z10" i="14" s="1"/>
  <c r="Z11" i="14" s="1"/>
  <c r="Z12" i="14" s="1"/>
  <c r="Z13" i="14" s="1"/>
  <c r="Z14" i="14" s="1"/>
  <c r="Z15" i="14" s="1"/>
  <c r="Z16" i="14" s="1"/>
  <c r="Z17" i="14" s="1"/>
  <c r="Z18" i="14" s="1"/>
  <c r="Z19" i="14" s="1"/>
  <c r="Z20" i="14" s="1"/>
  <c r="Z21" i="14" s="1"/>
  <c r="Z22" i="14" s="1"/>
  <c r="Z23" i="14" s="1"/>
  <c r="Z24" i="14" s="1"/>
  <c r="Z25" i="14" s="1"/>
  <c r="Z26" i="14" s="1"/>
  <c r="Z27" i="14" s="1"/>
  <c r="Z28" i="14" s="1"/>
  <c r="Z29" i="14" s="1"/>
  <c r="Z30" i="14" s="1"/>
  <c r="AA2" i="13"/>
  <c r="AA3" i="13"/>
  <c r="AC3" i="13" s="1"/>
  <c r="AA4" i="13"/>
  <c r="AD4" i="13" s="1"/>
  <c r="AA5" i="13"/>
  <c r="AB5" i="13" s="1"/>
  <c r="AA6" i="13"/>
  <c r="AD6" i="13" s="1"/>
  <c r="AA7" i="13"/>
  <c r="AB7" i="13" s="1"/>
  <c r="AA8" i="13"/>
  <c r="AB8" i="13" s="1"/>
  <c r="AA9" i="13"/>
  <c r="AD9" i="13" s="1"/>
  <c r="AA10" i="13"/>
  <c r="AC10" i="13" s="1"/>
  <c r="AA11" i="13"/>
  <c r="AB11" i="13" s="1"/>
  <c r="AA12" i="13"/>
  <c r="AB12" i="13" s="1"/>
  <c r="AA13" i="13"/>
  <c r="AB13" i="13" s="1"/>
  <c r="AA14" i="13"/>
  <c r="AA15" i="13"/>
  <c r="AB15" i="13" s="1"/>
  <c r="AA16" i="13"/>
  <c r="AB16" i="13" s="1"/>
  <c r="AA17" i="13"/>
  <c r="AC17" i="13" s="1"/>
  <c r="AA18" i="13"/>
  <c r="AC18" i="13" s="1"/>
  <c r="AA19" i="13"/>
  <c r="AA20" i="13"/>
  <c r="AD20" i="13" s="1"/>
  <c r="AA21" i="13"/>
  <c r="AB21" i="13" s="1"/>
  <c r="AA22" i="13"/>
  <c r="AD22" i="13" s="1"/>
  <c r="AA23" i="13"/>
  <c r="AC23" i="13" s="1"/>
  <c r="AA24" i="13"/>
  <c r="AD24" i="13" s="1"/>
  <c r="AA25" i="13"/>
  <c r="AD25" i="13" s="1"/>
  <c r="AA26" i="13"/>
  <c r="AC26" i="13" s="1"/>
  <c r="AA27" i="13"/>
  <c r="AD27" i="13" s="1"/>
  <c r="AA28" i="13"/>
  <c r="AA29" i="13"/>
  <c r="AB29" i="13" s="1"/>
  <c r="AA30" i="13"/>
  <c r="AC30" i="13" s="1"/>
  <c r="AA1" i="13"/>
  <c r="AC1" i="13" s="1"/>
  <c r="Z2" i="13"/>
  <c r="Z3" i="13" s="1"/>
  <c r="Z4" i="13" s="1"/>
  <c r="Z5" i="13" s="1"/>
  <c r="Z6" i="13" s="1"/>
  <c r="Z7" i="13" s="1"/>
  <c r="Z8" i="13" s="1"/>
  <c r="Z9" i="13" s="1"/>
  <c r="Z10" i="13" s="1"/>
  <c r="Z11" i="13" s="1"/>
  <c r="Z12" i="13" s="1"/>
  <c r="Z13" i="13" s="1"/>
  <c r="Z14" i="13" s="1"/>
  <c r="Z15" i="13" s="1"/>
  <c r="Z16" i="13" s="1"/>
  <c r="Z17" i="13" s="1"/>
  <c r="Z18" i="13" s="1"/>
  <c r="Z19" i="13" s="1"/>
  <c r="Z20" i="13" s="1"/>
  <c r="Z21" i="13" s="1"/>
  <c r="Z22" i="13" s="1"/>
  <c r="Z23" i="13" s="1"/>
  <c r="Z24" i="13" s="1"/>
  <c r="Z25" i="13" s="1"/>
  <c r="Z26" i="13" s="1"/>
  <c r="Z27" i="13" s="1"/>
  <c r="Z28" i="13" s="1"/>
  <c r="Z29" i="13" s="1"/>
  <c r="Z30" i="13" s="1"/>
  <c r="AA2" i="12"/>
  <c r="AA3" i="12"/>
  <c r="AC3" i="12" s="1"/>
  <c r="AA4" i="12"/>
  <c r="AB4" i="12" s="1"/>
  <c r="AA5" i="12"/>
  <c r="AD5" i="12" s="1"/>
  <c r="AA6" i="12"/>
  <c r="AC6" i="12" s="1"/>
  <c r="AA7" i="12"/>
  <c r="AA8" i="12"/>
  <c r="AC8" i="12" s="1"/>
  <c r="AA9" i="12"/>
  <c r="AD9" i="12" s="1"/>
  <c r="AA10" i="12"/>
  <c r="AA11" i="12"/>
  <c r="AD11" i="12" s="1"/>
  <c r="AA12" i="12"/>
  <c r="AD12" i="12" s="1"/>
  <c r="AA13" i="12"/>
  <c r="AC13" i="12" s="1"/>
  <c r="AA14" i="12"/>
  <c r="AC14" i="12" s="1"/>
  <c r="AA15" i="12"/>
  <c r="AD15" i="12" s="1"/>
  <c r="AA16" i="12"/>
  <c r="AC16" i="12" s="1"/>
  <c r="AA17" i="12"/>
  <c r="AB17" i="12" s="1"/>
  <c r="AA18" i="12"/>
  <c r="AB18" i="12" s="1"/>
  <c r="AA19" i="12"/>
  <c r="AC19" i="12" s="1"/>
  <c r="AA20" i="12"/>
  <c r="AB20" i="12" s="1"/>
  <c r="AA21" i="12"/>
  <c r="AC21" i="12" s="1"/>
  <c r="AA22" i="12"/>
  <c r="AC22" i="12" s="1"/>
  <c r="AA23" i="12"/>
  <c r="AD23" i="12" s="1"/>
  <c r="AA24" i="12"/>
  <c r="AD24" i="12" s="1"/>
  <c r="AA25" i="12"/>
  <c r="AB25" i="12" s="1"/>
  <c r="AA26" i="12"/>
  <c r="AD26" i="12" s="1"/>
  <c r="AA27" i="12"/>
  <c r="AB27" i="12" s="1"/>
  <c r="AA28" i="12"/>
  <c r="AB28" i="12" s="1"/>
  <c r="AA29" i="12"/>
  <c r="AB29" i="12" s="1"/>
  <c r="AA30" i="12"/>
  <c r="AD30" i="12" s="1"/>
  <c r="AA1" i="12"/>
  <c r="AC1" i="12" s="1"/>
  <c r="Z2" i="12"/>
  <c r="Z3" i="12" s="1"/>
  <c r="Z4" i="12" s="1"/>
  <c r="Z5" i="12" s="1"/>
  <c r="Z6" i="12" s="1"/>
  <c r="Z7" i="12" s="1"/>
  <c r="Z8" i="12" s="1"/>
  <c r="Z9" i="12" s="1"/>
  <c r="Z10" i="12" s="1"/>
  <c r="Z11" i="12" s="1"/>
  <c r="Z12" i="12" s="1"/>
  <c r="Z13" i="12" s="1"/>
  <c r="Z14" i="12" s="1"/>
  <c r="Z15" i="12" s="1"/>
  <c r="Z16" i="12" s="1"/>
  <c r="Z17" i="12" s="1"/>
  <c r="Z18" i="12" s="1"/>
  <c r="Z19" i="12" s="1"/>
  <c r="Z20" i="12" s="1"/>
  <c r="Z21" i="12" s="1"/>
  <c r="Z22" i="12" s="1"/>
  <c r="Z23" i="12" s="1"/>
  <c r="Z24" i="12" s="1"/>
  <c r="Z25" i="12" s="1"/>
  <c r="Z26" i="12" s="1"/>
  <c r="Z27" i="12" s="1"/>
  <c r="Z28" i="12" s="1"/>
  <c r="Z29" i="12" s="1"/>
  <c r="Z30" i="12" s="1"/>
  <c r="AA2" i="11"/>
  <c r="AD2" i="11" s="1"/>
  <c r="AA3" i="11"/>
  <c r="AA4" i="11"/>
  <c r="AD4" i="11" s="1"/>
  <c r="AA5" i="11"/>
  <c r="AC5" i="11" s="1"/>
  <c r="AA6" i="11"/>
  <c r="AD6" i="11" s="1"/>
  <c r="AA7" i="11"/>
  <c r="AB7" i="11" s="1"/>
  <c r="AA8" i="11"/>
  <c r="AA9" i="11"/>
  <c r="AC9" i="11" s="1"/>
  <c r="AA10" i="11"/>
  <c r="AB10" i="11" s="1"/>
  <c r="AA11" i="11"/>
  <c r="AB11" i="11" s="1"/>
  <c r="AA12" i="11"/>
  <c r="AC12" i="11" s="1"/>
  <c r="AA13" i="11"/>
  <c r="AC13" i="11" s="1"/>
  <c r="AA14" i="11"/>
  <c r="AB14" i="11" s="1"/>
  <c r="AA15" i="11"/>
  <c r="AC15" i="11" s="1"/>
  <c r="AA16" i="11"/>
  <c r="AD16" i="11" s="1"/>
  <c r="AA17" i="11"/>
  <c r="AB17" i="11" s="1"/>
  <c r="AA18" i="11"/>
  <c r="AD18" i="11" s="1"/>
  <c r="AA19" i="11"/>
  <c r="AB19" i="11" s="1"/>
  <c r="AA20" i="11"/>
  <c r="AB20" i="11" s="1"/>
  <c r="AA21" i="11"/>
  <c r="AB21" i="11" s="1"/>
  <c r="AA22" i="11"/>
  <c r="AD22" i="11" s="1"/>
  <c r="AA23" i="11"/>
  <c r="AB23" i="11" s="1"/>
  <c r="AA24" i="11"/>
  <c r="AD24" i="11" s="1"/>
  <c r="AA25" i="11"/>
  <c r="AB25" i="11" s="1"/>
  <c r="AA26" i="11"/>
  <c r="AC26" i="11" s="1"/>
  <c r="AA27" i="11"/>
  <c r="AB27" i="11" s="1"/>
  <c r="AA28" i="11"/>
  <c r="AD28" i="11" s="1"/>
  <c r="AA29" i="11"/>
  <c r="AC29" i="11" s="1"/>
  <c r="AA30" i="11"/>
  <c r="AD30" i="11" s="1"/>
  <c r="AA1" i="11"/>
  <c r="AB1" i="11" s="1"/>
  <c r="Z2" i="11"/>
  <c r="Z3" i="11"/>
  <c r="Z4" i="11" s="1"/>
  <c r="Z5" i="11" s="1"/>
  <c r="Z6" i="11" s="1"/>
  <c r="Z7" i="11" s="1"/>
  <c r="Z8" i="11" s="1"/>
  <c r="Z9" i="11" s="1"/>
  <c r="Z10" i="11" s="1"/>
  <c r="Z11" i="11" s="1"/>
  <c r="Z12" i="11" s="1"/>
  <c r="Z13" i="11" s="1"/>
  <c r="Z14" i="11" s="1"/>
  <c r="Z15" i="11" s="1"/>
  <c r="Z16" i="11" s="1"/>
  <c r="Z17" i="11" s="1"/>
  <c r="Z18" i="11" s="1"/>
  <c r="Z19" i="11" s="1"/>
  <c r="Z20" i="11" s="1"/>
  <c r="Z21" i="11" s="1"/>
  <c r="Z22" i="11" s="1"/>
  <c r="Z23" i="11" s="1"/>
  <c r="Z24" i="11" s="1"/>
  <c r="Z25" i="11" s="1"/>
  <c r="Z26" i="11" s="1"/>
  <c r="Z27" i="11" s="1"/>
  <c r="Z28" i="11" s="1"/>
  <c r="Z29" i="11" s="1"/>
  <c r="Z30" i="11" s="1"/>
  <c r="AA2" i="10"/>
  <c r="AA3" i="10"/>
  <c r="AB3" i="10" s="1"/>
  <c r="AA4" i="10"/>
  <c r="AA5" i="10"/>
  <c r="AB5" i="10" s="1"/>
  <c r="AA6" i="10"/>
  <c r="AD6" i="10" s="1"/>
  <c r="AA7" i="10"/>
  <c r="AC7" i="10" s="1"/>
  <c r="AA8" i="10"/>
  <c r="AB8" i="10" s="1"/>
  <c r="AA9" i="10"/>
  <c r="AC9" i="10" s="1"/>
  <c r="AA10" i="10"/>
  <c r="AD10" i="10" s="1"/>
  <c r="AA11" i="10"/>
  <c r="AD11" i="10" s="1"/>
  <c r="AA12" i="10"/>
  <c r="AA13" i="10"/>
  <c r="AB13" i="10" s="1"/>
  <c r="AA14" i="10"/>
  <c r="AD14" i="10" s="1"/>
  <c r="AA15" i="10"/>
  <c r="AA16" i="10"/>
  <c r="AB16" i="10" s="1"/>
  <c r="AA17" i="10"/>
  <c r="AC17" i="10" s="1"/>
  <c r="AA18" i="10"/>
  <c r="AC18" i="10" s="1"/>
  <c r="AA19" i="10"/>
  <c r="AB19" i="10" s="1"/>
  <c r="AA20" i="10"/>
  <c r="AC20" i="10" s="1"/>
  <c r="AA21" i="10"/>
  <c r="AD21" i="10" s="1"/>
  <c r="AA22" i="10"/>
  <c r="AB22" i="10" s="1"/>
  <c r="AA23" i="10"/>
  <c r="AD23" i="10" s="1"/>
  <c r="AA24" i="10"/>
  <c r="AC24" i="10" s="1"/>
  <c r="AA25" i="10"/>
  <c r="AA26" i="10"/>
  <c r="AB26" i="10" s="1"/>
  <c r="AA27" i="10"/>
  <c r="AD27" i="10" s="1"/>
  <c r="AA28" i="10"/>
  <c r="AC28" i="10" s="1"/>
  <c r="AA29" i="10"/>
  <c r="AC29" i="10" s="1"/>
  <c r="AA30" i="10"/>
  <c r="AB30" i="10" s="1"/>
  <c r="AA1" i="10"/>
  <c r="AC1" i="10" s="1"/>
  <c r="Z2" i="10"/>
  <c r="Z3" i="10" s="1"/>
  <c r="Z4" i="10" s="1"/>
  <c r="Z5" i="10" s="1"/>
  <c r="Z6" i="10" s="1"/>
  <c r="Z7" i="10" s="1"/>
  <c r="Z8" i="10" s="1"/>
  <c r="Z9" i="10" s="1"/>
  <c r="Z10" i="10" s="1"/>
  <c r="Z11" i="10" s="1"/>
  <c r="Z12" i="10" s="1"/>
  <c r="Z13" i="10" s="1"/>
  <c r="Z14" i="10" s="1"/>
  <c r="Z15" i="10" s="1"/>
  <c r="Z16" i="10" s="1"/>
  <c r="Z17" i="10" s="1"/>
  <c r="Z18" i="10" s="1"/>
  <c r="Z19" i="10" s="1"/>
  <c r="Z20" i="10" s="1"/>
  <c r="Z21" i="10" s="1"/>
  <c r="Z22" i="10" s="1"/>
  <c r="Z23" i="10" s="1"/>
  <c r="Z24" i="10" s="1"/>
  <c r="Z25" i="10" s="1"/>
  <c r="Z26" i="10" s="1"/>
  <c r="Z27" i="10" s="1"/>
  <c r="Z28" i="10" s="1"/>
  <c r="Z29" i="10" s="1"/>
  <c r="Z30" i="10" s="1"/>
  <c r="AA2" i="9"/>
  <c r="AD2" i="9" s="1"/>
  <c r="AA3" i="9"/>
  <c r="AA4" i="9"/>
  <c r="AB4" i="9" s="1"/>
  <c r="AA5" i="9"/>
  <c r="AC5" i="9" s="1"/>
  <c r="AA6" i="9"/>
  <c r="AB6" i="9" s="1"/>
  <c r="AA7" i="9"/>
  <c r="AB7" i="9" s="1"/>
  <c r="AA8" i="9"/>
  <c r="AC8" i="9" s="1"/>
  <c r="AA9" i="9"/>
  <c r="AD9" i="9" s="1"/>
  <c r="AA10" i="9"/>
  <c r="AD10" i="9" s="1"/>
  <c r="AA11" i="9"/>
  <c r="AC11" i="9" s="1"/>
  <c r="AA12" i="9"/>
  <c r="AD12" i="9" s="1"/>
  <c r="AA13" i="9"/>
  <c r="AC13" i="9" s="1"/>
  <c r="AA14" i="9"/>
  <c r="AD14" i="9" s="1"/>
  <c r="AA15" i="9"/>
  <c r="AC15" i="9" s="1"/>
  <c r="AA16" i="9"/>
  <c r="AD16" i="9" s="1"/>
  <c r="AA17" i="9"/>
  <c r="AD17" i="9" s="1"/>
  <c r="AA18" i="9"/>
  <c r="AC18" i="9" s="1"/>
  <c r="AA19" i="9"/>
  <c r="AC19" i="9" s="1"/>
  <c r="AA20" i="9"/>
  <c r="AD20" i="9" s="1"/>
  <c r="AA21" i="9"/>
  <c r="AB21" i="9" s="1"/>
  <c r="AA22" i="9"/>
  <c r="AB22" i="9" s="1"/>
  <c r="AA23" i="9"/>
  <c r="AD23" i="9" s="1"/>
  <c r="AA24" i="9"/>
  <c r="AD24" i="9" s="1"/>
  <c r="AA25" i="9"/>
  <c r="AB25" i="9" s="1"/>
  <c r="AA26" i="9"/>
  <c r="AC26" i="9" s="1"/>
  <c r="AA27" i="9"/>
  <c r="AD27" i="9" s="1"/>
  <c r="AA28" i="9"/>
  <c r="AD28" i="9" s="1"/>
  <c r="AA29" i="9"/>
  <c r="AB29" i="9" s="1"/>
  <c r="AA30" i="9"/>
  <c r="AC30" i="9" s="1"/>
  <c r="AA1" i="9"/>
  <c r="AD1" i="9" s="1"/>
  <c r="Z2" i="9"/>
  <c r="Z3" i="9" s="1"/>
  <c r="Z4" i="9" s="1"/>
  <c r="Z5" i="9" s="1"/>
  <c r="Z6" i="9" s="1"/>
  <c r="Z7" i="9" s="1"/>
  <c r="Z8" i="9" s="1"/>
  <c r="Z9" i="9" s="1"/>
  <c r="Z10" i="9" s="1"/>
  <c r="Z11" i="9" s="1"/>
  <c r="Z12" i="9" s="1"/>
  <c r="Z13" i="9" s="1"/>
  <c r="Z14" i="9" s="1"/>
  <c r="Z15" i="9" s="1"/>
  <c r="Z16" i="9" s="1"/>
  <c r="Z17" i="9" s="1"/>
  <c r="Z18" i="9" s="1"/>
  <c r="Z19" i="9" s="1"/>
  <c r="Z20" i="9" s="1"/>
  <c r="Z21" i="9" s="1"/>
  <c r="Z22" i="9" s="1"/>
  <c r="Z23" i="9" s="1"/>
  <c r="Z24" i="9" s="1"/>
  <c r="Z25" i="9" s="1"/>
  <c r="Z26" i="9" s="1"/>
  <c r="Z27" i="9" s="1"/>
  <c r="Z28" i="9" s="1"/>
  <c r="Z29" i="9" s="1"/>
  <c r="Z30" i="9" s="1"/>
  <c r="D5" i="6"/>
  <c r="F5" i="6" s="1"/>
  <c r="H5" i="6" s="1"/>
  <c r="J5" i="6" s="1"/>
  <c r="L5" i="6" s="1"/>
  <c r="N5" i="6" s="1"/>
  <c r="B7" i="6" s="1"/>
  <c r="D7" i="6" s="1"/>
  <c r="F7" i="6" s="1"/>
  <c r="H7" i="6" s="1"/>
  <c r="J7" i="6" s="1"/>
  <c r="L7" i="6" s="1"/>
  <c r="N7" i="6" s="1"/>
  <c r="B9" i="6" s="1"/>
  <c r="D9" i="6" s="1"/>
  <c r="F9" i="6" s="1"/>
  <c r="H9" i="6" s="1"/>
  <c r="J9" i="6" s="1"/>
  <c r="L9" i="6" s="1"/>
  <c r="N9" i="6" s="1"/>
  <c r="B11" i="6" s="1"/>
  <c r="D11" i="6" s="1"/>
  <c r="F11" i="6" s="1"/>
  <c r="H11" i="6" s="1"/>
  <c r="J11" i="6" s="1"/>
  <c r="L11" i="6" s="1"/>
  <c r="N11" i="6" s="1"/>
  <c r="B13" i="6" s="1"/>
  <c r="D13" i="6" s="1"/>
  <c r="Y7" i="6"/>
  <c r="Y8" i="6"/>
  <c r="Y9" i="6"/>
  <c r="Y2" i="6"/>
  <c r="Y3" i="6"/>
  <c r="Y4" i="6"/>
  <c r="Y5" i="6"/>
  <c r="Y6" i="6"/>
  <c r="Y1" i="6"/>
  <c r="AA2" i="5"/>
  <c r="AA3" i="5"/>
  <c r="AC3" i="5" s="1"/>
  <c r="AA4" i="5"/>
  <c r="AB4" i="5" s="1"/>
  <c r="AA5" i="5"/>
  <c r="AC5" i="5" s="1"/>
  <c r="AA6" i="5"/>
  <c r="AB6" i="5" s="1"/>
  <c r="AA7" i="5"/>
  <c r="AC7" i="5" s="1"/>
  <c r="AA8" i="5"/>
  <c r="AB8" i="5" s="1"/>
  <c r="AA9" i="5"/>
  <c r="AA10" i="5"/>
  <c r="AD10" i="5" s="1"/>
  <c r="AA11" i="5"/>
  <c r="AC11" i="5" s="1"/>
  <c r="AA12" i="5"/>
  <c r="AB12" i="5" s="1"/>
  <c r="AA13" i="5"/>
  <c r="AB13" i="5" s="1"/>
  <c r="AA14" i="5"/>
  <c r="AC14" i="5" s="1"/>
  <c r="AA15" i="5"/>
  <c r="AA16" i="5"/>
  <c r="AD16" i="5" s="1"/>
  <c r="AA17" i="5"/>
  <c r="AB17" i="5" s="1"/>
  <c r="AA18" i="5"/>
  <c r="AD18" i="5" s="1"/>
  <c r="AA19" i="5"/>
  <c r="AD19" i="5" s="1"/>
  <c r="AA20" i="5"/>
  <c r="AB20" i="5" s="1"/>
  <c r="AA21" i="5"/>
  <c r="AB21" i="5" s="1"/>
  <c r="AA22" i="5"/>
  <c r="AC22" i="5" s="1"/>
  <c r="AA23" i="5"/>
  <c r="AD23" i="5" s="1"/>
  <c r="AA24" i="5"/>
  <c r="AB24" i="5" s="1"/>
  <c r="AA25" i="5"/>
  <c r="AA26" i="5"/>
  <c r="AB26" i="5" s="1"/>
  <c r="AA27" i="5"/>
  <c r="AC27" i="5" s="1"/>
  <c r="AA28" i="5"/>
  <c r="AB28" i="5" s="1"/>
  <c r="AA29" i="5"/>
  <c r="AC29" i="5" s="1"/>
  <c r="AA30" i="5"/>
  <c r="AD30" i="5" s="1"/>
  <c r="AA1" i="5"/>
  <c r="AB1" i="5" s="1"/>
  <c r="Z2" i="5"/>
  <c r="Z3" i="5" s="1"/>
  <c r="Z4" i="5" s="1"/>
  <c r="Z5" i="5" s="1"/>
  <c r="Z6" i="5" s="1"/>
  <c r="Z7" i="5" s="1"/>
  <c r="Z8" i="5" s="1"/>
  <c r="Z9" i="5" s="1"/>
  <c r="Z10" i="5" s="1"/>
  <c r="Z11" i="5" s="1"/>
  <c r="Z12" i="5" s="1"/>
  <c r="Z13" i="5" s="1"/>
  <c r="Z14" i="5" s="1"/>
  <c r="Z15" i="5" s="1"/>
  <c r="Z16" i="5" s="1"/>
  <c r="Z17" i="5" s="1"/>
  <c r="Z18" i="5" s="1"/>
  <c r="Z19" i="5" s="1"/>
  <c r="Z20" i="5" s="1"/>
  <c r="Z21" i="5" s="1"/>
  <c r="Z22" i="5" s="1"/>
  <c r="Z23" i="5" s="1"/>
  <c r="Z24" i="5" s="1"/>
  <c r="Z25" i="5" s="1"/>
  <c r="Z26" i="5" s="1"/>
  <c r="Z27" i="5" s="1"/>
  <c r="Z28" i="5" s="1"/>
  <c r="Z29" i="5" s="1"/>
  <c r="Z30" i="5" s="1"/>
  <c r="AA2" i="4"/>
  <c r="AD2" i="4" s="1"/>
  <c r="AA3" i="4"/>
  <c r="AA4" i="4"/>
  <c r="AB4" i="4" s="1"/>
  <c r="AA5" i="4"/>
  <c r="AB5" i="4" s="1"/>
  <c r="AA6" i="4"/>
  <c r="AC6" i="4" s="1"/>
  <c r="AA7" i="4"/>
  <c r="AB7" i="4" s="1"/>
  <c r="AA8" i="4"/>
  <c r="AA9" i="4"/>
  <c r="AB9" i="4" s="1"/>
  <c r="AA10" i="4"/>
  <c r="AB10" i="4" s="1"/>
  <c r="AA11" i="4"/>
  <c r="AA12" i="4"/>
  <c r="AB12" i="4" s="1"/>
  <c r="AA13" i="4"/>
  <c r="AC13" i="4" s="1"/>
  <c r="AA14" i="4"/>
  <c r="AA15" i="4"/>
  <c r="AC15" i="4" s="1"/>
  <c r="AA16" i="4"/>
  <c r="AA17" i="4"/>
  <c r="AB17" i="4" s="1"/>
  <c r="AA18" i="4"/>
  <c r="AB18" i="4" s="1"/>
  <c r="AA19" i="4"/>
  <c r="AC19" i="4" s="1"/>
  <c r="AA20" i="4"/>
  <c r="AB20" i="4" s="1"/>
  <c r="AA21" i="4"/>
  <c r="AD21" i="4" s="1"/>
  <c r="AA22" i="4"/>
  <c r="AA23" i="4"/>
  <c r="AB23" i="4" s="1"/>
  <c r="AA24" i="4"/>
  <c r="AB24" i="4" s="1"/>
  <c r="AA25" i="4"/>
  <c r="AC25" i="4" s="1"/>
  <c r="AA26" i="4"/>
  <c r="AD26" i="4" s="1"/>
  <c r="AA27" i="4"/>
  <c r="AC27" i="4" s="1"/>
  <c r="AA28" i="4"/>
  <c r="AD28" i="4" s="1"/>
  <c r="AA29" i="4"/>
  <c r="AC29" i="4" s="1"/>
  <c r="AA30" i="4"/>
  <c r="AA1" i="4"/>
  <c r="AB1" i="4" s="1"/>
  <c r="Z2" i="4"/>
  <c r="Z3" i="4" s="1"/>
  <c r="Z4" i="4" s="1"/>
  <c r="Z5" i="4" s="1"/>
  <c r="Z6" i="4" s="1"/>
  <c r="Z7" i="4" s="1"/>
  <c r="Z8" i="4" s="1"/>
  <c r="Z9" i="4" s="1"/>
  <c r="Z10" i="4" s="1"/>
  <c r="Z11" i="4" s="1"/>
  <c r="Z12" i="4" s="1"/>
  <c r="Z13" i="4" s="1"/>
  <c r="Z14" i="4" s="1"/>
  <c r="Z15" i="4" s="1"/>
  <c r="Z16" i="4" s="1"/>
  <c r="Z17" i="4" s="1"/>
  <c r="Z18" i="4" s="1"/>
  <c r="Z19" i="4" s="1"/>
  <c r="Z20" i="4" s="1"/>
  <c r="Z21" i="4" s="1"/>
  <c r="Z22" i="4" s="1"/>
  <c r="Z23" i="4" s="1"/>
  <c r="Z24" i="4" s="1"/>
  <c r="Z25" i="4" s="1"/>
  <c r="Z26" i="4" s="1"/>
  <c r="Z27" i="4" s="1"/>
  <c r="Z28" i="4" s="1"/>
  <c r="Z29" i="4" s="1"/>
  <c r="Z30" i="4" s="1"/>
  <c r="AA2" i="3"/>
  <c r="AD2" i="3" s="1"/>
  <c r="AA3" i="3"/>
  <c r="AB3" i="3" s="1"/>
  <c r="AA4" i="3"/>
  <c r="AA5" i="3"/>
  <c r="AD5" i="3" s="1"/>
  <c r="AA6" i="3"/>
  <c r="AC6" i="3" s="1"/>
  <c r="AA7" i="3"/>
  <c r="AD7" i="3" s="1"/>
  <c r="AA8" i="3"/>
  <c r="AD8" i="3" s="1"/>
  <c r="AA9" i="3"/>
  <c r="AD9" i="3" s="1"/>
  <c r="AA10" i="3"/>
  <c r="AB10" i="3" s="1"/>
  <c r="AA11" i="3"/>
  <c r="AB11" i="3" s="1"/>
  <c r="AA12" i="3"/>
  <c r="AB12" i="3" s="1"/>
  <c r="AA13" i="3"/>
  <c r="AC13" i="3" s="1"/>
  <c r="AA14" i="3"/>
  <c r="AD14" i="3" s="1"/>
  <c r="AA15" i="3"/>
  <c r="AB15" i="3" s="1"/>
  <c r="AA16" i="3"/>
  <c r="AB16" i="3" s="1"/>
  <c r="AA17" i="3"/>
  <c r="AB17" i="3" s="1"/>
  <c r="AA18" i="3"/>
  <c r="AD18" i="3" s="1"/>
  <c r="AA19" i="3"/>
  <c r="AD19" i="3" s="1"/>
  <c r="AA20" i="3"/>
  <c r="AD20" i="3" s="1"/>
  <c r="AA21" i="3"/>
  <c r="AB21" i="3" s="1"/>
  <c r="AA22" i="3"/>
  <c r="AA23" i="3"/>
  <c r="AD23" i="3" s="1"/>
  <c r="AA24" i="3"/>
  <c r="AD24" i="3" s="1"/>
  <c r="AA25" i="3"/>
  <c r="AA26" i="3"/>
  <c r="AB26" i="3" s="1"/>
  <c r="AA27" i="3"/>
  <c r="AC27" i="3" s="1"/>
  <c r="AA28" i="3"/>
  <c r="AD28" i="3" s="1"/>
  <c r="AA29" i="3"/>
  <c r="AB29" i="3" s="1"/>
  <c r="AA30" i="3"/>
  <c r="AC30" i="3" s="1"/>
  <c r="AA1" i="3"/>
  <c r="AD1" i="3" s="1"/>
  <c r="Z2" i="3"/>
  <c r="Z3" i="3" s="1"/>
  <c r="Z4" i="3" s="1"/>
  <c r="Z5" i="3" s="1"/>
  <c r="Z6" i="3" s="1"/>
  <c r="Z7" i="3" s="1"/>
  <c r="Z8" i="3" s="1"/>
  <c r="Z9" i="3" s="1"/>
  <c r="Z10" i="3" s="1"/>
  <c r="Z11" i="3" s="1"/>
  <c r="Z12" i="3" s="1"/>
  <c r="Z13" i="3" s="1"/>
  <c r="Z14" i="3" s="1"/>
  <c r="Z15" i="3" s="1"/>
  <c r="Z16" i="3" s="1"/>
  <c r="Z17" i="3" s="1"/>
  <c r="Z18" i="3" s="1"/>
  <c r="Z19" i="3" s="1"/>
  <c r="Z20" i="3" s="1"/>
  <c r="Z21" i="3" s="1"/>
  <c r="Z22" i="3" s="1"/>
  <c r="Z23" i="3" s="1"/>
  <c r="Z24" i="3" s="1"/>
  <c r="Z25" i="3" s="1"/>
  <c r="Z26" i="3" s="1"/>
  <c r="Z27" i="3" s="1"/>
  <c r="Z28" i="3" s="1"/>
  <c r="Z29" i="3" s="1"/>
  <c r="Z30" i="3" s="1"/>
  <c r="Z2" i="2"/>
  <c r="Z3" i="2" s="1"/>
  <c r="Z4" i="2" s="1"/>
  <c r="Z5" i="2" s="1"/>
  <c r="Z6" i="2" s="1"/>
  <c r="Z7" i="2" s="1"/>
  <c r="Z8" i="2" s="1"/>
  <c r="Z9" i="2" s="1"/>
  <c r="Z10" i="2" s="1"/>
  <c r="Z11" i="2" s="1"/>
  <c r="Z12" i="2" s="1"/>
  <c r="Z13" i="2" s="1"/>
  <c r="Z14" i="2" s="1"/>
  <c r="Z15" i="2" s="1"/>
  <c r="Z16" i="2" s="1"/>
  <c r="Z17" i="2" s="1"/>
  <c r="Z18" i="2" s="1"/>
  <c r="Z19" i="2" s="1"/>
  <c r="Z20" i="2" s="1"/>
  <c r="Z21" i="2" s="1"/>
  <c r="Z22" i="2" s="1"/>
  <c r="Z23" i="2" s="1"/>
  <c r="Z24" i="2" s="1"/>
  <c r="Z25" i="2" s="1"/>
  <c r="Z26" i="2" s="1"/>
  <c r="Z27" i="2" s="1"/>
  <c r="Z28" i="2" s="1"/>
  <c r="Z29" i="2" s="1"/>
  <c r="Z30" i="2" s="1"/>
  <c r="AA3" i="2"/>
  <c r="AC3" i="2" s="1"/>
  <c r="AA4" i="2"/>
  <c r="AB4" i="2" s="1"/>
  <c r="AA5" i="2"/>
  <c r="AB5" i="2" s="1"/>
  <c r="AA6" i="2"/>
  <c r="AC6" i="2" s="1"/>
  <c r="AA7" i="2"/>
  <c r="AC7" i="2" s="1"/>
  <c r="AA8" i="2"/>
  <c r="AC8" i="2" s="1"/>
  <c r="AE4" i="2" s="1"/>
  <c r="AA9" i="2"/>
  <c r="AB9" i="2" s="1"/>
  <c r="AA10" i="2"/>
  <c r="AA11" i="2"/>
  <c r="AB11" i="2" s="1"/>
  <c r="AA12" i="2"/>
  <c r="AB12" i="2" s="1"/>
  <c r="AA13" i="2"/>
  <c r="AC13" i="2" s="1"/>
  <c r="AA14" i="2"/>
  <c r="AC14" i="2" s="1"/>
  <c r="AA15" i="2"/>
  <c r="AD15" i="2" s="1"/>
  <c r="AA16" i="2"/>
  <c r="AB16" i="2" s="1"/>
  <c r="AA17" i="2"/>
  <c r="AB17" i="2" s="1"/>
  <c r="AA18" i="2"/>
  <c r="AC18" i="2" s="1"/>
  <c r="AA19" i="2"/>
  <c r="AD19" i="2" s="1"/>
  <c r="AA20" i="2"/>
  <c r="AC20" i="2" s="1"/>
  <c r="AA21" i="2"/>
  <c r="AD21" i="2" s="1"/>
  <c r="AA22" i="2"/>
  <c r="AA23" i="2"/>
  <c r="AC23" i="2" s="1"/>
  <c r="AA24" i="2"/>
  <c r="AB24" i="2" s="1"/>
  <c r="AA25" i="2"/>
  <c r="AD25" i="2" s="1"/>
  <c r="AA26" i="2"/>
  <c r="AB26" i="2" s="1"/>
  <c r="AA27" i="2"/>
  <c r="AD27" i="2" s="1"/>
  <c r="AA28" i="2"/>
  <c r="AC28" i="2" s="1"/>
  <c r="AA29" i="2"/>
  <c r="AD29" i="2" s="1"/>
  <c r="AA30" i="2"/>
  <c r="AC30" i="2" s="1"/>
  <c r="AA2" i="2"/>
  <c r="AA1" i="2"/>
  <c r="AC1" i="2" s="1"/>
  <c r="S1" i="2"/>
  <c r="T1" i="2"/>
  <c r="AU8" i="1" s="1"/>
  <c r="U1" i="2"/>
  <c r="V1" i="2"/>
  <c r="W12" i="14"/>
  <c r="V12" i="14"/>
  <c r="U12" i="14"/>
  <c r="T12" i="14"/>
  <c r="S12" i="14"/>
  <c r="R12" i="14"/>
  <c r="Q12" i="14"/>
  <c r="W11" i="14"/>
  <c r="V11" i="14"/>
  <c r="U11" i="14"/>
  <c r="T11" i="14"/>
  <c r="S11" i="14"/>
  <c r="R11" i="14"/>
  <c r="Q11" i="14"/>
  <c r="W10" i="14"/>
  <c r="V10" i="14"/>
  <c r="U10" i="14"/>
  <c r="T10" i="14"/>
  <c r="S10" i="14"/>
  <c r="R10" i="14"/>
  <c r="Q10" i="14"/>
  <c r="W9" i="14"/>
  <c r="V9" i="14"/>
  <c r="U9" i="14"/>
  <c r="T9" i="14"/>
  <c r="S9" i="14"/>
  <c r="R9" i="14"/>
  <c r="Q9" i="14"/>
  <c r="W8" i="14"/>
  <c r="V8" i="14"/>
  <c r="U8" i="14"/>
  <c r="T8" i="14"/>
  <c r="S8" i="14"/>
  <c r="R8" i="14"/>
  <c r="Q8" i="14"/>
  <c r="W7" i="14"/>
  <c r="V7" i="14"/>
  <c r="U7" i="14"/>
  <c r="T7" i="14"/>
  <c r="S7" i="14"/>
  <c r="R7" i="14"/>
  <c r="Q7" i="14"/>
  <c r="W6" i="14"/>
  <c r="V6" i="14"/>
  <c r="U6" i="14"/>
  <c r="T6" i="14"/>
  <c r="S6" i="14"/>
  <c r="R6" i="14"/>
  <c r="Q6" i="14"/>
  <c r="W5" i="14"/>
  <c r="V5" i="14"/>
  <c r="U5" i="14"/>
  <c r="T5" i="14"/>
  <c r="BS31" i="1" s="1"/>
  <c r="S5" i="14"/>
  <c r="BR31" i="1"/>
  <c r="R5" i="14"/>
  <c r="BQ31" i="1" s="1"/>
  <c r="Q5" i="14"/>
  <c r="BP31" i="1" s="1"/>
  <c r="W4" i="14"/>
  <c r="BV30" i="1" s="1"/>
  <c r="V4" i="14"/>
  <c r="BU30" i="1" s="1"/>
  <c r="U4" i="14"/>
  <c r="BT30" i="1" s="1"/>
  <c r="T4" i="14"/>
  <c r="S4" i="14"/>
  <c r="BR30" i="1" s="1"/>
  <c r="R4" i="14"/>
  <c r="BQ30" i="1" s="1"/>
  <c r="Q4" i="14"/>
  <c r="BP30" i="1" s="1"/>
  <c r="W3" i="14"/>
  <c r="V3" i="14"/>
  <c r="BU29" i="1" s="1"/>
  <c r="U3" i="14"/>
  <c r="BT29" i="1"/>
  <c r="T3" i="14"/>
  <c r="BS29" i="1" s="1"/>
  <c r="S3" i="14"/>
  <c r="BR29" i="1" s="1"/>
  <c r="R3" i="14"/>
  <c r="BQ29" i="1" s="1"/>
  <c r="Q3" i="14"/>
  <c r="BP29" i="1" s="1"/>
  <c r="W2" i="14"/>
  <c r="BV28" i="1"/>
  <c r="V2" i="14"/>
  <c r="BU28" i="1" s="1"/>
  <c r="U2" i="14"/>
  <c r="BT28" i="1"/>
  <c r="T2" i="14"/>
  <c r="BS28" i="1"/>
  <c r="S2" i="14"/>
  <c r="BR28" i="1" s="1"/>
  <c r="R2" i="14"/>
  <c r="BQ28" i="1"/>
  <c r="Q2" i="14"/>
  <c r="BP28" i="1" s="1"/>
  <c r="W1" i="14"/>
  <c r="BV27" i="1" s="1"/>
  <c r="V1" i="14"/>
  <c r="BU27" i="1" s="1"/>
  <c r="U1" i="14"/>
  <c r="T1" i="14"/>
  <c r="S1" i="14"/>
  <c r="R1" i="14"/>
  <c r="BQ27" i="1" s="1"/>
  <c r="BS30" i="1"/>
  <c r="BV29" i="1"/>
  <c r="B7" i="14"/>
  <c r="D7" i="14" s="1"/>
  <c r="F7" i="14" s="1"/>
  <c r="H7" i="14" s="1"/>
  <c r="J7" i="14" s="1"/>
  <c r="L7" i="14" s="1"/>
  <c r="N7" i="14" s="1"/>
  <c r="B9" i="14" s="1"/>
  <c r="D9" i="14" s="1"/>
  <c r="F9" i="14" s="1"/>
  <c r="H9" i="14" s="1"/>
  <c r="J9" i="14" s="1"/>
  <c r="L9" i="14" s="1"/>
  <c r="N9" i="14" s="1"/>
  <c r="B11" i="14" s="1"/>
  <c r="D11" i="14" s="1"/>
  <c r="F11" i="14" s="1"/>
  <c r="H11" i="14" s="1"/>
  <c r="BM30" i="1"/>
  <c r="BI30" i="1"/>
  <c r="R5" i="13"/>
  <c r="BI31" i="1" s="1"/>
  <c r="R4" i="13"/>
  <c r="R3" i="13"/>
  <c r="BI29" i="1" s="1"/>
  <c r="W5" i="13"/>
  <c r="V5" i="13"/>
  <c r="U5" i="13"/>
  <c r="BL31" i="1" s="1"/>
  <c r="T5" i="13"/>
  <c r="BK31" i="1"/>
  <c r="S5" i="13"/>
  <c r="BJ31" i="1" s="1"/>
  <c r="W4" i="13"/>
  <c r="BN30" i="1" s="1"/>
  <c r="V4" i="13"/>
  <c r="U4" i="13"/>
  <c r="BL30" i="1" s="1"/>
  <c r="T4" i="13"/>
  <c r="BK30" i="1"/>
  <c r="S4" i="13"/>
  <c r="BJ30" i="1" s="1"/>
  <c r="Q4" i="13"/>
  <c r="BH30" i="1"/>
  <c r="W3" i="13"/>
  <c r="BN29" i="1"/>
  <c r="V3" i="13"/>
  <c r="BM29" i="1"/>
  <c r="U3" i="13"/>
  <c r="BL29" i="1"/>
  <c r="T3" i="13"/>
  <c r="BK29" i="1" s="1"/>
  <c r="S3" i="13"/>
  <c r="BJ29" i="1" s="1"/>
  <c r="D5" i="13"/>
  <c r="F5" i="13" s="1"/>
  <c r="H5" i="13" s="1"/>
  <c r="J5" i="13" s="1"/>
  <c r="L5" i="13" s="1"/>
  <c r="N5" i="13" s="1"/>
  <c r="B7" i="13" s="1"/>
  <c r="D7" i="13" s="1"/>
  <c r="F7" i="13" s="1"/>
  <c r="H7" i="13" s="1"/>
  <c r="J7" i="13" s="1"/>
  <c r="L7" i="13" s="1"/>
  <c r="N7" i="13" s="1"/>
  <c r="B9" i="13" s="1"/>
  <c r="D9" i="13" s="1"/>
  <c r="F9" i="13" s="1"/>
  <c r="H9" i="13" s="1"/>
  <c r="J9" i="13" s="1"/>
  <c r="L9" i="13" s="1"/>
  <c r="N9" i="13" s="1"/>
  <c r="B11" i="13" s="1"/>
  <c r="D11" i="13" s="1"/>
  <c r="F11" i="13" s="1"/>
  <c r="H11" i="13" s="1"/>
  <c r="J11" i="13" s="1"/>
  <c r="L11" i="13" s="1"/>
  <c r="N11" i="13" s="1"/>
  <c r="B13" i="13" s="1"/>
  <c r="W2" i="13"/>
  <c r="BN28" i="1"/>
  <c r="V2" i="13"/>
  <c r="BM28" i="1" s="1"/>
  <c r="U2" i="13"/>
  <c r="BL28" i="1" s="1"/>
  <c r="T2" i="13"/>
  <c r="BK28" i="1"/>
  <c r="S2" i="13"/>
  <c r="BJ28" i="1" s="1"/>
  <c r="R2" i="13"/>
  <c r="BI28" i="1" s="1"/>
  <c r="Q2" i="13"/>
  <c r="BH28" i="1"/>
  <c r="W1" i="13"/>
  <c r="BN27" i="1" s="1"/>
  <c r="V1" i="13"/>
  <c r="BM27" i="1" s="1"/>
  <c r="U1" i="13"/>
  <c r="T1" i="13"/>
  <c r="S1" i="13"/>
  <c r="BD29" i="1"/>
  <c r="BF27" i="1"/>
  <c r="N3" i="12"/>
  <c r="B5" i="12" s="1"/>
  <c r="D5" i="12" s="1"/>
  <c r="F5" i="12" s="1"/>
  <c r="H5" i="12" s="1"/>
  <c r="J5" i="12" s="1"/>
  <c r="L5" i="12" s="1"/>
  <c r="N5" i="12" s="1"/>
  <c r="B7" i="12" s="1"/>
  <c r="D7" i="12" s="1"/>
  <c r="F7" i="12" s="1"/>
  <c r="H7" i="12" s="1"/>
  <c r="J7" i="12" s="1"/>
  <c r="L7" i="12" s="1"/>
  <c r="N7" i="12" s="1"/>
  <c r="B9" i="12" s="1"/>
  <c r="D9" i="12" s="1"/>
  <c r="F9" i="12" s="1"/>
  <c r="H9" i="12" s="1"/>
  <c r="J9" i="12" s="1"/>
  <c r="L9" i="12" s="1"/>
  <c r="N9" i="12" s="1"/>
  <c r="B11" i="12" s="1"/>
  <c r="D11" i="12" s="1"/>
  <c r="F11" i="12" s="1"/>
  <c r="H11" i="12" s="1"/>
  <c r="J11" i="12" s="1"/>
  <c r="W12" i="12"/>
  <c r="V12" i="12"/>
  <c r="U12" i="12"/>
  <c r="T12" i="12"/>
  <c r="S12" i="12"/>
  <c r="R12" i="12"/>
  <c r="Q12" i="12"/>
  <c r="W11" i="12"/>
  <c r="V11" i="12"/>
  <c r="U11" i="12"/>
  <c r="T11" i="12"/>
  <c r="S11" i="12"/>
  <c r="R11" i="12"/>
  <c r="Q11" i="12"/>
  <c r="W10" i="12"/>
  <c r="V10" i="12"/>
  <c r="U10" i="12"/>
  <c r="T10" i="12"/>
  <c r="S10" i="12"/>
  <c r="R10" i="12"/>
  <c r="Q10" i="12"/>
  <c r="W9" i="12"/>
  <c r="V9" i="12"/>
  <c r="U9" i="12"/>
  <c r="T9" i="12"/>
  <c r="S9" i="12"/>
  <c r="R9" i="12"/>
  <c r="Q9" i="12"/>
  <c r="W8" i="12"/>
  <c r="V8" i="12"/>
  <c r="U8" i="12"/>
  <c r="T8" i="12"/>
  <c r="S8" i="12"/>
  <c r="R8" i="12"/>
  <c r="Q8" i="12"/>
  <c r="W7" i="12"/>
  <c r="V7" i="12"/>
  <c r="U7" i="12"/>
  <c r="T7" i="12"/>
  <c r="S7" i="12"/>
  <c r="R7" i="12"/>
  <c r="Q7" i="12"/>
  <c r="W6" i="12"/>
  <c r="V6" i="12"/>
  <c r="U6" i="12"/>
  <c r="T6" i="12"/>
  <c r="S6" i="12"/>
  <c r="R6" i="12"/>
  <c r="Q6" i="12"/>
  <c r="W5" i="12"/>
  <c r="V5" i="12"/>
  <c r="U5" i="12"/>
  <c r="BD31" i="1" s="1"/>
  <c r="T5" i="12"/>
  <c r="R5" i="12"/>
  <c r="BA31" i="1" s="1"/>
  <c r="Q5" i="12"/>
  <c r="AZ31" i="1" s="1"/>
  <c r="W4" i="12"/>
  <c r="BF30" i="1" s="1"/>
  <c r="V4" i="12"/>
  <c r="BE30" i="1" s="1"/>
  <c r="U4" i="12"/>
  <c r="BD30" i="1" s="1"/>
  <c r="T4" i="12"/>
  <c r="BC30" i="1" s="1"/>
  <c r="S4" i="12"/>
  <c r="BB30" i="1" s="1"/>
  <c r="R4" i="12"/>
  <c r="BA30" i="1" s="1"/>
  <c r="Q4" i="12"/>
  <c r="AZ30" i="1" s="1"/>
  <c r="W3" i="12"/>
  <c r="BF29" i="1" s="1"/>
  <c r="V3" i="12"/>
  <c r="BE29" i="1" s="1"/>
  <c r="U3" i="12"/>
  <c r="T3" i="12"/>
  <c r="BC29" i="1" s="1"/>
  <c r="S3" i="12"/>
  <c r="BB29" i="1" s="1"/>
  <c r="R3" i="12"/>
  <c r="BA29" i="1" s="1"/>
  <c r="Q3" i="12"/>
  <c r="AZ29" i="1" s="1"/>
  <c r="W2" i="12"/>
  <c r="BF28" i="1" s="1"/>
  <c r="V2" i="12"/>
  <c r="BE28" i="1"/>
  <c r="U2" i="12"/>
  <c r="BD28" i="1" s="1"/>
  <c r="T2" i="12"/>
  <c r="BC28" i="1" s="1"/>
  <c r="S2" i="12"/>
  <c r="BB28" i="1" s="1"/>
  <c r="R2" i="12"/>
  <c r="BA28" i="1" s="1"/>
  <c r="Q2" i="12"/>
  <c r="AZ28" i="1" s="1"/>
  <c r="W1" i="12"/>
  <c r="V1" i="12"/>
  <c r="BE27" i="1" s="1"/>
  <c r="U1" i="12"/>
  <c r="BD27" i="1" s="1"/>
  <c r="T1" i="12"/>
  <c r="BC27" i="1" s="1"/>
  <c r="S1" i="12"/>
  <c r="R1" i="12"/>
  <c r="W12" i="11"/>
  <c r="V12" i="11"/>
  <c r="U12" i="11"/>
  <c r="T12" i="11"/>
  <c r="S12" i="11"/>
  <c r="R12" i="11"/>
  <c r="Q12" i="11"/>
  <c r="W11" i="11"/>
  <c r="V11" i="11"/>
  <c r="U11" i="11"/>
  <c r="T11" i="11"/>
  <c r="S11" i="11"/>
  <c r="R11" i="11"/>
  <c r="Q11" i="11"/>
  <c r="W10" i="11"/>
  <c r="V10" i="11"/>
  <c r="U10" i="11"/>
  <c r="T10" i="11"/>
  <c r="S10" i="11"/>
  <c r="R10" i="11"/>
  <c r="Q10" i="11"/>
  <c r="W9" i="11"/>
  <c r="V9" i="11"/>
  <c r="U9" i="11"/>
  <c r="T9" i="11"/>
  <c r="S9" i="11"/>
  <c r="R9" i="11"/>
  <c r="Q9" i="11"/>
  <c r="W8" i="11"/>
  <c r="V8" i="11"/>
  <c r="U8" i="11"/>
  <c r="T8" i="11"/>
  <c r="S8" i="11"/>
  <c r="R8" i="11"/>
  <c r="Q8" i="11"/>
  <c r="W7" i="11"/>
  <c r="V7" i="11"/>
  <c r="U7" i="11"/>
  <c r="T7" i="11"/>
  <c r="S7" i="11"/>
  <c r="R7" i="11"/>
  <c r="Q7" i="11"/>
  <c r="W6" i="11"/>
  <c r="V6" i="11"/>
  <c r="U6" i="11"/>
  <c r="T6" i="11"/>
  <c r="S6" i="11"/>
  <c r="AT31" i="1" s="1"/>
  <c r="R6" i="11"/>
  <c r="W5" i="11"/>
  <c r="V5" i="11"/>
  <c r="U5" i="11"/>
  <c r="T5" i="11"/>
  <c r="AU30" i="1" s="1"/>
  <c r="S5" i="11"/>
  <c r="R5" i="11"/>
  <c r="Q5" i="11"/>
  <c r="D5" i="11"/>
  <c r="F5" i="11" s="1"/>
  <c r="H5" i="11" s="1"/>
  <c r="J5" i="11" s="1"/>
  <c r="L5" i="11" s="1"/>
  <c r="N5" i="11" s="1"/>
  <c r="B7" i="11" s="1"/>
  <c r="D7" i="11" s="1"/>
  <c r="F7" i="11" s="1"/>
  <c r="H7" i="11" s="1"/>
  <c r="J7" i="11" s="1"/>
  <c r="L7" i="11" s="1"/>
  <c r="N7" i="11" s="1"/>
  <c r="B9" i="11" s="1"/>
  <c r="D9" i="11" s="1"/>
  <c r="F9" i="11" s="1"/>
  <c r="H9" i="11" s="1"/>
  <c r="J9" i="11" s="1"/>
  <c r="L9" i="11" s="1"/>
  <c r="N9" i="11" s="1"/>
  <c r="W4" i="11"/>
  <c r="AX29" i="1" s="1"/>
  <c r="V4" i="11"/>
  <c r="AW29" i="1" s="1"/>
  <c r="U4" i="11"/>
  <c r="AV29" i="1" s="1"/>
  <c r="T4" i="11"/>
  <c r="AU29" i="1" s="1"/>
  <c r="S4" i="11"/>
  <c r="AT29" i="1" s="1"/>
  <c r="R4" i="11"/>
  <c r="AS29" i="1"/>
  <c r="Q4" i="11"/>
  <c r="AR29" i="1"/>
  <c r="W3" i="11"/>
  <c r="AX28" i="1"/>
  <c r="V3" i="11"/>
  <c r="AW28" i="1" s="1"/>
  <c r="U3" i="11"/>
  <c r="AV28" i="1" s="1"/>
  <c r="T3" i="11"/>
  <c r="AU28" i="1" s="1"/>
  <c r="S3" i="11"/>
  <c r="AT28" i="1" s="1"/>
  <c r="R3" i="11"/>
  <c r="AS28" i="1" s="1"/>
  <c r="Q3" i="11"/>
  <c r="AR28" i="1" s="1"/>
  <c r="W2" i="11"/>
  <c r="AX27" i="1" s="1"/>
  <c r="V2" i="11"/>
  <c r="AW27" i="1" s="1"/>
  <c r="U2" i="11"/>
  <c r="AV27" i="1"/>
  <c r="T2" i="11"/>
  <c r="AU27" i="1"/>
  <c r="S2" i="11"/>
  <c r="AT27" i="1" s="1"/>
  <c r="R2" i="11"/>
  <c r="AS27" i="1" s="1"/>
  <c r="Q2" i="11"/>
  <c r="AR27" i="1" s="1"/>
  <c r="W1" i="11"/>
  <c r="V1" i="11"/>
  <c r="U1" i="11"/>
  <c r="T1" i="11"/>
  <c r="S1" i="11"/>
  <c r="W5" i="10"/>
  <c r="BV22" i="1" s="1"/>
  <c r="V5" i="10"/>
  <c r="BU22" i="1" s="1"/>
  <c r="U5" i="10"/>
  <c r="BT22" i="1" s="1"/>
  <c r="T5" i="10"/>
  <c r="BS22" i="1" s="1"/>
  <c r="S5" i="10"/>
  <c r="BR22" i="1" s="1"/>
  <c r="R5" i="10"/>
  <c r="BQ22" i="1" s="1"/>
  <c r="Q5" i="10"/>
  <c r="BP22" i="1" s="1"/>
  <c r="W4" i="10"/>
  <c r="BV21" i="1" s="1"/>
  <c r="V4" i="10"/>
  <c r="BU21" i="1" s="1"/>
  <c r="U4" i="10"/>
  <c r="BT21" i="1" s="1"/>
  <c r="T4" i="10"/>
  <c r="BS21" i="1" s="1"/>
  <c r="S4" i="10"/>
  <c r="BR21" i="1"/>
  <c r="R4" i="10"/>
  <c r="BQ21" i="1" s="1"/>
  <c r="Q4" i="10"/>
  <c r="BP21" i="1" s="1"/>
  <c r="W3" i="10"/>
  <c r="BV20" i="1" s="1"/>
  <c r="V3" i="10"/>
  <c r="BU20" i="1" s="1"/>
  <c r="U3" i="10"/>
  <c r="BT20" i="1" s="1"/>
  <c r="T3" i="10"/>
  <c r="BS20" i="1"/>
  <c r="S3" i="10"/>
  <c r="BR20" i="1"/>
  <c r="R3" i="10"/>
  <c r="BQ20" i="1" s="1"/>
  <c r="Q3" i="10"/>
  <c r="BP20" i="1" s="1"/>
  <c r="N3" i="10"/>
  <c r="D5" i="10" s="1"/>
  <c r="F5" i="10" s="1"/>
  <c r="H5" i="10" s="1"/>
  <c r="J5" i="10" s="1"/>
  <c r="L5" i="10" s="1"/>
  <c r="N5" i="10" s="1"/>
  <c r="B7" i="10" s="1"/>
  <c r="D7" i="10" s="1"/>
  <c r="F7" i="10" s="1"/>
  <c r="H7" i="10" s="1"/>
  <c r="J7" i="10" s="1"/>
  <c r="L7" i="10" s="1"/>
  <c r="N7" i="10" s="1"/>
  <c r="B9" i="10" s="1"/>
  <c r="D9" i="10" s="1"/>
  <c r="F9" i="10" s="1"/>
  <c r="H9" i="10" s="1"/>
  <c r="J9" i="10" s="1"/>
  <c r="L9" i="10" s="1"/>
  <c r="N9" i="10" s="1"/>
  <c r="B11" i="10" s="1"/>
  <c r="D11" i="10" s="1"/>
  <c r="F11" i="10" s="1"/>
  <c r="H11" i="10" s="1"/>
  <c r="J11" i="10" s="1"/>
  <c r="L11" i="10" s="1"/>
  <c r="N11" i="10" s="1"/>
  <c r="W2" i="10"/>
  <c r="BV19" i="1" s="1"/>
  <c r="V2" i="10"/>
  <c r="BU19" i="1" s="1"/>
  <c r="U2" i="10"/>
  <c r="BT19" i="1" s="1"/>
  <c r="T2" i="10"/>
  <c r="BS19" i="1"/>
  <c r="S2" i="10"/>
  <c r="BR19" i="1" s="1"/>
  <c r="R2" i="10"/>
  <c r="BQ19" i="1" s="1"/>
  <c r="Q2" i="10"/>
  <c r="BP19" i="1" s="1"/>
  <c r="W1" i="10"/>
  <c r="BV18" i="1" s="1"/>
  <c r="V1" i="10"/>
  <c r="BU18" i="1" s="1"/>
  <c r="U1" i="10"/>
  <c r="T1" i="10"/>
  <c r="S1" i="10"/>
  <c r="R1" i="10"/>
  <c r="BK22" i="1"/>
  <c r="BJ22" i="1"/>
  <c r="BL21" i="1"/>
  <c r="BK21" i="1"/>
  <c r="BJ21" i="1"/>
  <c r="BI21" i="1"/>
  <c r="BH21" i="1"/>
  <c r="BL20" i="1"/>
  <c r="BH20" i="1"/>
  <c r="BL19" i="1"/>
  <c r="BK19" i="1"/>
  <c r="BJ19" i="1"/>
  <c r="BI19" i="1"/>
  <c r="B9" i="9"/>
  <c r="D9" i="9" s="1"/>
  <c r="F9" i="9" s="1"/>
  <c r="H9" i="9" s="1"/>
  <c r="J9" i="9" s="1"/>
  <c r="L9" i="9" s="1"/>
  <c r="N9" i="9" s="1"/>
  <c r="B11" i="9" s="1"/>
  <c r="D11" i="9" s="1"/>
  <c r="F11" i="9" s="1"/>
  <c r="H11" i="9" s="1"/>
  <c r="J11" i="9" s="1"/>
  <c r="W6" i="9"/>
  <c r="V6" i="9"/>
  <c r="W5" i="9"/>
  <c r="V5" i="9"/>
  <c r="W4" i="9"/>
  <c r="BN21" i="1" s="1"/>
  <c r="V4" i="9"/>
  <c r="BM21" i="1" s="1"/>
  <c r="W3" i="9"/>
  <c r="BN20" i="1" s="1"/>
  <c r="V3" i="9"/>
  <c r="BM20" i="1" s="1"/>
  <c r="BI20" i="1"/>
  <c r="W2" i="9"/>
  <c r="BN19" i="1" s="1"/>
  <c r="V2" i="9"/>
  <c r="BM19" i="1" s="1"/>
  <c r="BH19" i="1"/>
  <c r="W1" i="9"/>
  <c r="BN18" i="1" s="1"/>
  <c r="V1" i="9"/>
  <c r="BM18" i="1" s="1"/>
  <c r="AZ21" i="1"/>
  <c r="BA20" i="1"/>
  <c r="BD19" i="1"/>
  <c r="BB19" i="1"/>
  <c r="W5" i="8"/>
  <c r="V5" i="8"/>
  <c r="U5" i="8"/>
  <c r="T5" i="8"/>
  <c r="S5" i="8"/>
  <c r="R5" i="8"/>
  <c r="BA22" i="1" s="1"/>
  <c r="Q5" i="8"/>
  <c r="AZ22" i="1"/>
  <c r="D5" i="8"/>
  <c r="F5" i="8" s="1"/>
  <c r="H5" i="8" s="1"/>
  <c r="J5" i="8" s="1"/>
  <c r="L5" i="8" s="1"/>
  <c r="N5" i="8" s="1"/>
  <c r="B7" i="8" s="1"/>
  <c r="D7" i="8" s="1"/>
  <c r="F7" i="8" s="1"/>
  <c r="H7" i="8" s="1"/>
  <c r="J7" i="8" s="1"/>
  <c r="L7" i="8" s="1"/>
  <c r="N7" i="8" s="1"/>
  <c r="B9" i="8" s="1"/>
  <c r="W4" i="8"/>
  <c r="BF21" i="1" s="1"/>
  <c r="V4" i="8"/>
  <c r="BE21" i="1" s="1"/>
  <c r="U4" i="8"/>
  <c r="BD21" i="1" s="1"/>
  <c r="T4" i="8"/>
  <c r="BC21" i="1"/>
  <c r="S4" i="8"/>
  <c r="BB21" i="1"/>
  <c r="R4" i="8"/>
  <c r="BA21" i="1" s="1"/>
  <c r="Q4" i="8"/>
  <c r="W3" i="8"/>
  <c r="BF20" i="1" s="1"/>
  <c r="V3" i="8"/>
  <c r="BE20" i="1"/>
  <c r="U3" i="8"/>
  <c r="BD20" i="1" s="1"/>
  <c r="T3" i="8"/>
  <c r="BC20" i="1"/>
  <c r="S3" i="8"/>
  <c r="BB20" i="1" s="1"/>
  <c r="R3" i="8"/>
  <c r="Q3" i="8"/>
  <c r="AZ20" i="1" s="1"/>
  <c r="W2" i="8"/>
  <c r="BF19" i="1" s="1"/>
  <c r="V2" i="8"/>
  <c r="BE19" i="1"/>
  <c r="U2" i="8"/>
  <c r="T2" i="8"/>
  <c r="BC19" i="1" s="1"/>
  <c r="S2" i="8"/>
  <c r="R2" i="8"/>
  <c r="BA19" i="1"/>
  <c r="Q2" i="8"/>
  <c r="AZ19" i="1" s="1"/>
  <c r="W1" i="8"/>
  <c r="BF18" i="1" s="1"/>
  <c r="V1" i="8"/>
  <c r="BE18" i="1" s="1"/>
  <c r="U1" i="8"/>
  <c r="T1" i="8"/>
  <c r="S1" i="8"/>
  <c r="BB18" i="1" s="1"/>
  <c r="R1" i="8"/>
  <c r="W5" i="6"/>
  <c r="AX22" i="1" s="1"/>
  <c r="V5" i="6"/>
  <c r="AW22" i="1" s="1"/>
  <c r="U5" i="6"/>
  <c r="AV22" i="1" s="1"/>
  <c r="T5" i="6"/>
  <c r="AU22" i="1" s="1"/>
  <c r="S5" i="6"/>
  <c r="AT22" i="1" s="1"/>
  <c r="R5" i="6"/>
  <c r="AS22" i="1" s="1"/>
  <c r="Q5" i="6"/>
  <c r="AR22" i="1" s="1"/>
  <c r="W4" i="6"/>
  <c r="AX21" i="1" s="1"/>
  <c r="V4" i="6"/>
  <c r="AW21" i="1" s="1"/>
  <c r="U4" i="6"/>
  <c r="AV21" i="1" s="1"/>
  <c r="T4" i="6"/>
  <c r="AU21" i="1" s="1"/>
  <c r="S4" i="6"/>
  <c r="AT21" i="1" s="1"/>
  <c r="R4" i="6"/>
  <c r="AS21" i="1" s="1"/>
  <c r="Q4" i="6"/>
  <c r="AR21" i="1" s="1"/>
  <c r="W3" i="6"/>
  <c r="AX20" i="1" s="1"/>
  <c r="V3" i="6"/>
  <c r="AW20" i="1" s="1"/>
  <c r="U3" i="6"/>
  <c r="AV20" i="1" s="1"/>
  <c r="T3" i="6"/>
  <c r="AU20" i="1" s="1"/>
  <c r="S3" i="6"/>
  <c r="AT20" i="1" s="1"/>
  <c r="R3" i="6"/>
  <c r="AS20" i="1" s="1"/>
  <c r="Q3" i="6"/>
  <c r="AR20" i="1" s="1"/>
  <c r="W2" i="6"/>
  <c r="AX19" i="1" s="1"/>
  <c r="V2" i="6"/>
  <c r="AW19" i="1" s="1"/>
  <c r="U2" i="6"/>
  <c r="AV19" i="1" s="1"/>
  <c r="T2" i="6"/>
  <c r="AU19" i="1" s="1"/>
  <c r="S2" i="6"/>
  <c r="AT19" i="1" s="1"/>
  <c r="R2" i="6"/>
  <c r="AS19" i="1" s="1"/>
  <c r="Q2" i="6"/>
  <c r="AR19" i="1" s="1"/>
  <c r="W1" i="6"/>
  <c r="AX18" i="1" s="1"/>
  <c r="V1" i="6"/>
  <c r="U1" i="6"/>
  <c r="T1" i="6"/>
  <c r="S1" i="6"/>
  <c r="R1" i="6"/>
  <c r="BQ12" i="1"/>
  <c r="BU10" i="1"/>
  <c r="W6" i="5"/>
  <c r="V6" i="5"/>
  <c r="U6" i="5"/>
  <c r="T6" i="5"/>
  <c r="S6" i="5"/>
  <c r="R6" i="5"/>
  <c r="Q6" i="5"/>
  <c r="W5" i="5"/>
  <c r="V5" i="5"/>
  <c r="BU12" i="1" s="1"/>
  <c r="U5" i="5"/>
  <c r="T5" i="5"/>
  <c r="S5" i="5"/>
  <c r="BR12" i="1" s="1"/>
  <c r="R5" i="5"/>
  <c r="Q5" i="5"/>
  <c r="BP12" i="1" s="1"/>
  <c r="B5" i="5"/>
  <c r="D5" i="5" s="1"/>
  <c r="F5" i="5" s="1"/>
  <c r="H5" i="5" s="1"/>
  <c r="J5" i="5" s="1"/>
  <c r="L5" i="5" s="1"/>
  <c r="N5" i="5" s="1"/>
  <c r="B7" i="5" s="1"/>
  <c r="D7" i="5" s="1"/>
  <c r="F7" i="5" s="1"/>
  <c r="H7" i="5" s="1"/>
  <c r="J7" i="5" s="1"/>
  <c r="L7" i="5" s="1"/>
  <c r="N7" i="5" s="1"/>
  <c r="B9" i="5" s="1"/>
  <c r="D9" i="5" s="1"/>
  <c r="F9" i="5" s="1"/>
  <c r="H9" i="5" s="1"/>
  <c r="J9" i="5" s="1"/>
  <c r="L9" i="5" s="1"/>
  <c r="N9" i="5" s="1"/>
  <c r="B11" i="5" s="1"/>
  <c r="D11" i="5" s="1"/>
  <c r="F11" i="5" s="1"/>
  <c r="H11" i="5" s="1"/>
  <c r="J11" i="5" s="1"/>
  <c r="L11" i="5" s="1"/>
  <c r="W4" i="5"/>
  <c r="BV11" i="1" s="1"/>
  <c r="V4" i="5"/>
  <c r="BU11" i="1" s="1"/>
  <c r="U4" i="5"/>
  <c r="BT11" i="1" s="1"/>
  <c r="T4" i="5"/>
  <c r="BS11" i="1" s="1"/>
  <c r="S4" i="5"/>
  <c r="BR11" i="1" s="1"/>
  <c r="R4" i="5"/>
  <c r="BQ11" i="1"/>
  <c r="Q4" i="5"/>
  <c r="BP11" i="1" s="1"/>
  <c r="W3" i="5"/>
  <c r="BV10" i="1" s="1"/>
  <c r="V3" i="5"/>
  <c r="U3" i="5"/>
  <c r="BT10" i="1"/>
  <c r="T3" i="5"/>
  <c r="BS10" i="1" s="1"/>
  <c r="S3" i="5"/>
  <c r="BR10" i="1"/>
  <c r="R3" i="5"/>
  <c r="BQ10" i="1" s="1"/>
  <c r="Q3" i="5"/>
  <c r="BP10" i="1" s="1"/>
  <c r="W2" i="5"/>
  <c r="BV9" i="1" s="1"/>
  <c r="V2" i="5"/>
  <c r="BU9" i="1" s="1"/>
  <c r="U2" i="5"/>
  <c r="BT9" i="1" s="1"/>
  <c r="T2" i="5"/>
  <c r="BS9" i="1" s="1"/>
  <c r="S2" i="5"/>
  <c r="BR9" i="1" s="1"/>
  <c r="R2" i="5"/>
  <c r="BQ9" i="1" s="1"/>
  <c r="Q2" i="5"/>
  <c r="BP9" i="1"/>
  <c r="W1" i="5"/>
  <c r="V1" i="5"/>
  <c r="U1" i="5"/>
  <c r="T1" i="5"/>
  <c r="BS8" i="1" s="1"/>
  <c r="S1" i="5"/>
  <c r="R1" i="5"/>
  <c r="BJ9" i="1"/>
  <c r="W12" i="4"/>
  <c r="V12" i="4"/>
  <c r="U12" i="4"/>
  <c r="T12" i="4"/>
  <c r="S12" i="4"/>
  <c r="R12" i="4"/>
  <c r="Q12" i="4"/>
  <c r="W11" i="4"/>
  <c r="V11" i="4"/>
  <c r="U11" i="4"/>
  <c r="T11" i="4"/>
  <c r="S11" i="4"/>
  <c r="R11" i="4"/>
  <c r="Q11" i="4"/>
  <c r="W10" i="4"/>
  <c r="V10" i="4"/>
  <c r="U10" i="4"/>
  <c r="T10" i="4"/>
  <c r="S10" i="4"/>
  <c r="R10" i="4"/>
  <c r="Q10" i="4"/>
  <c r="W9" i="4"/>
  <c r="V9" i="4"/>
  <c r="U9" i="4"/>
  <c r="T9" i="4"/>
  <c r="S9" i="4"/>
  <c r="R9" i="4"/>
  <c r="Q9" i="4"/>
  <c r="W8" i="4"/>
  <c r="V8" i="4"/>
  <c r="U8" i="4"/>
  <c r="T8" i="4"/>
  <c r="S8" i="4"/>
  <c r="R8" i="4"/>
  <c r="Q8" i="4"/>
  <c r="W7" i="4"/>
  <c r="V7" i="4"/>
  <c r="U7" i="4"/>
  <c r="T7" i="4"/>
  <c r="S7" i="4"/>
  <c r="R7" i="4"/>
  <c r="Q7" i="4"/>
  <c r="W6" i="4"/>
  <c r="V6" i="4"/>
  <c r="U6" i="4"/>
  <c r="T6" i="4"/>
  <c r="S6" i="4"/>
  <c r="R6" i="4"/>
  <c r="Q6" i="4"/>
  <c r="W5" i="4"/>
  <c r="V5" i="4"/>
  <c r="U5" i="4"/>
  <c r="T5" i="4"/>
  <c r="S5" i="4"/>
  <c r="BJ12" i="1" s="1"/>
  <c r="R5" i="4"/>
  <c r="BI12" i="1" s="1"/>
  <c r="Q5" i="4"/>
  <c r="BH12" i="1" s="1"/>
  <c r="D5" i="4"/>
  <c r="F5" i="4" s="1"/>
  <c r="H5" i="4" s="1"/>
  <c r="J5" i="4" s="1"/>
  <c r="L5" i="4" s="1"/>
  <c r="N5" i="4" s="1"/>
  <c r="B7" i="4" s="1"/>
  <c r="D7" i="4" s="1"/>
  <c r="F7" i="4" s="1"/>
  <c r="H7" i="4" s="1"/>
  <c r="J7" i="4" s="1"/>
  <c r="L7" i="4" s="1"/>
  <c r="N7" i="4" s="1"/>
  <c r="B9" i="4" s="1"/>
  <c r="D9" i="4" s="1"/>
  <c r="F9" i="4" s="1"/>
  <c r="H9" i="4" s="1"/>
  <c r="J9" i="4" s="1"/>
  <c r="L9" i="4" s="1"/>
  <c r="N9" i="4" s="1"/>
  <c r="B11" i="4" s="1"/>
  <c r="D11" i="4" s="1"/>
  <c r="F11" i="4" s="1"/>
  <c r="W4" i="4"/>
  <c r="BN11" i="1" s="1"/>
  <c r="V4" i="4"/>
  <c r="BM11" i="1" s="1"/>
  <c r="U4" i="4"/>
  <c r="BL11" i="1" s="1"/>
  <c r="T4" i="4"/>
  <c r="BK11" i="1" s="1"/>
  <c r="S4" i="4"/>
  <c r="BJ11" i="1" s="1"/>
  <c r="R4" i="4"/>
  <c r="BI11" i="1" s="1"/>
  <c r="Q4" i="4"/>
  <c r="BH11" i="1" s="1"/>
  <c r="W3" i="4"/>
  <c r="BN10" i="1" s="1"/>
  <c r="V3" i="4"/>
  <c r="BM10" i="1" s="1"/>
  <c r="U3" i="4"/>
  <c r="BL10" i="1" s="1"/>
  <c r="T3" i="4"/>
  <c r="BK10" i="1" s="1"/>
  <c r="S3" i="4"/>
  <c r="BJ10" i="1" s="1"/>
  <c r="R3" i="4"/>
  <c r="BI10" i="1" s="1"/>
  <c r="Q3" i="4"/>
  <c r="BH10" i="1" s="1"/>
  <c r="W2" i="4"/>
  <c r="BN9" i="1" s="1"/>
  <c r="V2" i="4"/>
  <c r="BM9" i="1" s="1"/>
  <c r="U2" i="4"/>
  <c r="BL9" i="1" s="1"/>
  <c r="T2" i="4"/>
  <c r="BK9" i="1" s="1"/>
  <c r="S2" i="4"/>
  <c r="R2" i="4"/>
  <c r="Q2" i="4"/>
  <c r="BH9" i="1" s="1"/>
  <c r="W1" i="4"/>
  <c r="BN8" i="1" s="1"/>
  <c r="V1" i="4"/>
  <c r="BM8" i="1" s="1"/>
  <c r="U1" i="4"/>
  <c r="BL8" i="1" s="1"/>
  <c r="T1" i="4"/>
  <c r="S1" i="4"/>
  <c r="R1" i="4"/>
  <c r="BI8" i="1" s="1"/>
  <c r="W12" i="3"/>
  <c r="V12" i="3"/>
  <c r="U12" i="3"/>
  <c r="T12" i="3"/>
  <c r="S12" i="3"/>
  <c r="R12" i="3"/>
  <c r="Q12" i="3"/>
  <c r="W11" i="3"/>
  <c r="V11" i="3"/>
  <c r="U11" i="3"/>
  <c r="T11" i="3"/>
  <c r="S11" i="3"/>
  <c r="R11" i="3"/>
  <c r="Q11" i="3"/>
  <c r="W10" i="3"/>
  <c r="V10" i="3"/>
  <c r="U10" i="3"/>
  <c r="T10" i="3"/>
  <c r="S10" i="3"/>
  <c r="R10" i="3"/>
  <c r="Q10" i="3"/>
  <c r="W9" i="3"/>
  <c r="V9" i="3"/>
  <c r="U9" i="3"/>
  <c r="T9" i="3"/>
  <c r="S9" i="3"/>
  <c r="R9" i="3"/>
  <c r="Q9" i="3"/>
  <c r="W8" i="3"/>
  <c r="V8" i="3"/>
  <c r="U8" i="3"/>
  <c r="T8" i="3"/>
  <c r="S8" i="3"/>
  <c r="R8" i="3"/>
  <c r="Q8" i="3"/>
  <c r="W7" i="3"/>
  <c r="V7" i="3"/>
  <c r="U7" i="3"/>
  <c r="T7" i="3"/>
  <c r="S7" i="3"/>
  <c r="R7" i="3"/>
  <c r="W6" i="3"/>
  <c r="V6" i="3"/>
  <c r="U6" i="3"/>
  <c r="T6" i="3"/>
  <c r="S6" i="3"/>
  <c r="R6" i="3"/>
  <c r="W5" i="3"/>
  <c r="BF12" i="1" s="1"/>
  <c r="V5" i="3"/>
  <c r="BE12" i="1" s="1"/>
  <c r="U5" i="3"/>
  <c r="BD12" i="1" s="1"/>
  <c r="T5" i="3"/>
  <c r="BC12" i="1" s="1"/>
  <c r="S5" i="3"/>
  <c r="BB12" i="1" s="1"/>
  <c r="R5" i="3"/>
  <c r="BA12" i="1" s="1"/>
  <c r="Q5" i="3"/>
  <c r="AZ12" i="1" s="1"/>
  <c r="F5" i="3"/>
  <c r="H5" i="3" s="1"/>
  <c r="J5" i="3" s="1"/>
  <c r="L5" i="3" s="1"/>
  <c r="N5" i="3" s="1"/>
  <c r="B7" i="3" s="1"/>
  <c r="D7" i="3" s="1"/>
  <c r="F7" i="3" s="1"/>
  <c r="H7" i="3" s="1"/>
  <c r="J7" i="3" s="1"/>
  <c r="L7" i="3" s="1"/>
  <c r="N7" i="3" s="1"/>
  <c r="B9" i="3" s="1"/>
  <c r="D9" i="3" s="1"/>
  <c r="F9" i="3" s="1"/>
  <c r="H9" i="3" s="1"/>
  <c r="J9" i="3" s="1"/>
  <c r="L9" i="3" s="1"/>
  <c r="N9" i="3" s="1"/>
  <c r="B11" i="3" s="1"/>
  <c r="D11" i="3" s="1"/>
  <c r="F11" i="3" s="1"/>
  <c r="H11" i="3" s="1"/>
  <c r="J11" i="3" s="1"/>
  <c r="L11" i="3" s="1"/>
  <c r="N11" i="3" s="1"/>
  <c r="B13" i="3" s="1"/>
  <c r="W4" i="3"/>
  <c r="BF11" i="1" s="1"/>
  <c r="V4" i="3"/>
  <c r="BE11" i="1" s="1"/>
  <c r="U4" i="3"/>
  <c r="BD11" i="1" s="1"/>
  <c r="T4" i="3"/>
  <c r="BC11" i="1" s="1"/>
  <c r="S4" i="3"/>
  <c r="BB11" i="1" s="1"/>
  <c r="R4" i="3"/>
  <c r="BA11" i="1" s="1"/>
  <c r="Q4" i="3"/>
  <c r="AZ11" i="1" s="1"/>
  <c r="W3" i="3"/>
  <c r="BF10" i="1" s="1"/>
  <c r="V3" i="3"/>
  <c r="BE10" i="1" s="1"/>
  <c r="U3" i="3"/>
  <c r="BD10" i="1" s="1"/>
  <c r="T3" i="3"/>
  <c r="BC10" i="1" s="1"/>
  <c r="S3" i="3"/>
  <c r="BB10" i="1" s="1"/>
  <c r="R3" i="3"/>
  <c r="BA10" i="1" s="1"/>
  <c r="Q3" i="3"/>
  <c r="AZ10" i="1" s="1"/>
  <c r="W2" i="3"/>
  <c r="BF9" i="1" s="1"/>
  <c r="V2" i="3"/>
  <c r="BE9" i="1" s="1"/>
  <c r="U2" i="3"/>
  <c r="BD9" i="1" s="1"/>
  <c r="T2" i="3"/>
  <c r="BC9" i="1" s="1"/>
  <c r="S2" i="3"/>
  <c r="BB9" i="1" s="1"/>
  <c r="R2" i="3"/>
  <c r="BA9" i="1" s="1"/>
  <c r="Q2" i="3"/>
  <c r="AZ9" i="1" s="1"/>
  <c r="W1" i="3"/>
  <c r="BF8" i="1" s="1"/>
  <c r="V1" i="3"/>
  <c r="BE8" i="1" s="1"/>
  <c r="U1" i="3"/>
  <c r="T1" i="3"/>
  <c r="S1" i="3"/>
  <c r="R1" i="3"/>
  <c r="W5" i="2"/>
  <c r="V5" i="2"/>
  <c r="U5" i="2"/>
  <c r="AV12" i="1" s="1"/>
  <c r="T5" i="2"/>
  <c r="AU12" i="1" s="1"/>
  <c r="S5" i="2"/>
  <c r="AT12" i="1" s="1"/>
  <c r="R5" i="2"/>
  <c r="AS12" i="1" s="1"/>
  <c r="W4" i="2"/>
  <c r="AX11" i="1" s="1"/>
  <c r="V4" i="2"/>
  <c r="AW11" i="1" s="1"/>
  <c r="U4" i="2"/>
  <c r="AV11" i="1" s="1"/>
  <c r="T4" i="2"/>
  <c r="AU11" i="1" s="1"/>
  <c r="S4" i="2"/>
  <c r="AT11" i="1" s="1"/>
  <c r="R4" i="2"/>
  <c r="AS11" i="1" s="1"/>
  <c r="W3" i="2"/>
  <c r="AX10" i="1" s="1"/>
  <c r="V3" i="2"/>
  <c r="AW10" i="1" s="1"/>
  <c r="U3" i="2"/>
  <c r="AV10" i="1" s="1"/>
  <c r="T3" i="2"/>
  <c r="AU10" i="1" s="1"/>
  <c r="S3" i="2"/>
  <c r="AT10" i="1" s="1"/>
  <c r="R3" i="2"/>
  <c r="AS10" i="1" s="1"/>
  <c r="W2" i="2"/>
  <c r="AX9" i="1" s="1"/>
  <c r="V2" i="2"/>
  <c r="AW9" i="1" s="1"/>
  <c r="U2" i="2"/>
  <c r="AV9" i="1" s="1"/>
  <c r="T2" i="2"/>
  <c r="AU9" i="1" s="1"/>
  <c r="S2" i="2"/>
  <c r="AT9" i="1" s="1"/>
  <c r="R2" i="2"/>
  <c r="AS9" i="1" s="1"/>
  <c r="W1" i="2"/>
  <c r="AX8" i="1" s="1"/>
  <c r="W6" i="2"/>
  <c r="V6" i="2"/>
  <c r="U6" i="2"/>
  <c r="T6" i="2"/>
  <c r="S6" i="2"/>
  <c r="R6" i="2"/>
  <c r="Q6" i="2"/>
  <c r="Q5" i="2"/>
  <c r="AR12" i="1" s="1"/>
  <c r="Q4" i="2"/>
  <c r="AR11" i="1" s="1"/>
  <c r="Q3" i="2"/>
  <c r="AR10" i="1" s="1"/>
  <c r="Q2" i="2"/>
  <c r="AR9" i="1" s="1"/>
  <c r="Q3" i="13"/>
  <c r="BH29" i="1" s="1"/>
  <c r="Q5" i="13"/>
  <c r="BH31" i="1" s="1"/>
  <c r="R1" i="2"/>
  <c r="D9" i="8" l="1"/>
  <c r="F9" i="8" s="1"/>
  <c r="H9" i="8" s="1"/>
  <c r="J9" i="8" s="1"/>
  <c r="L9" i="8" s="1"/>
  <c r="N9" i="8" s="1"/>
  <c r="B11" i="8" s="1"/>
  <c r="D11" i="8" s="1"/>
  <c r="AD15" i="5"/>
  <c r="B11" i="11"/>
  <c r="D11" i="11" s="1"/>
  <c r="F11" i="11" s="1"/>
  <c r="H11" i="11" s="1"/>
  <c r="J11" i="11" s="1"/>
  <c r="D4" i="1"/>
  <c r="Z15" i="6"/>
  <c r="AB14" i="6"/>
  <c r="AC2" i="2"/>
  <c r="AD2" i="2"/>
  <c r="AC2" i="13"/>
  <c r="AB2" i="5"/>
  <c r="AD2" i="5"/>
  <c r="AC2" i="10"/>
  <c r="AD2" i="10"/>
  <c r="AC22" i="9"/>
  <c r="AC2" i="14"/>
  <c r="AC30" i="14"/>
  <c r="AD5" i="9"/>
  <c r="AD20" i="10"/>
  <c r="AD26" i="14"/>
  <c r="AD21" i="11"/>
  <c r="AB29" i="11"/>
  <c r="AB5" i="9"/>
  <c r="AD28" i="10"/>
  <c r="AD16" i="10"/>
  <c r="AB14" i="9"/>
  <c r="AC9" i="12"/>
  <c r="AB20" i="13"/>
  <c r="AC18" i="3"/>
  <c r="AB19" i="14"/>
  <c r="AC26" i="14"/>
  <c r="AB2" i="14"/>
  <c r="AD25" i="11"/>
  <c r="AB24" i="10"/>
  <c r="AC4" i="12"/>
  <c r="AB20" i="10"/>
  <c r="AD29" i="11"/>
  <c r="AB12" i="10"/>
  <c r="AD12" i="10" s="1"/>
  <c r="AC7" i="13"/>
  <c r="AB18" i="2"/>
  <c r="AC10" i="14"/>
  <c r="AD13" i="11"/>
  <c r="AC21" i="11"/>
  <c r="AD7" i="4"/>
  <c r="AD20" i="4"/>
  <c r="AC28" i="12"/>
  <c r="AD24" i="10"/>
  <c r="AB28" i="10"/>
  <c r="AD20" i="12"/>
  <c r="AD17" i="11"/>
  <c r="AC17" i="11"/>
  <c r="AB10" i="14"/>
  <c r="AD1" i="13"/>
  <c r="AB30" i="14"/>
  <c r="AC19" i="5"/>
  <c r="AC18" i="14"/>
  <c r="AZ3" i="1"/>
  <c r="BH3" i="1" s="1"/>
  <c r="AV1" i="1"/>
  <c r="AD11" i="9"/>
  <c r="AB14" i="5"/>
  <c r="AD11" i="3"/>
  <c r="AD29" i="13"/>
  <c r="AB24" i="11"/>
  <c r="AC30" i="5"/>
  <c r="AC10" i="5"/>
  <c r="AC6" i="5"/>
  <c r="AB19" i="4"/>
  <c r="AC24" i="9"/>
  <c r="AC7" i="9"/>
  <c r="AC15" i="3"/>
  <c r="AB19" i="3"/>
  <c r="AC18" i="4"/>
  <c r="AC7" i="3"/>
  <c r="AD15" i="9"/>
  <c r="AD16" i="14"/>
  <c r="AB11" i="9"/>
  <c r="AC16" i="14"/>
  <c r="AC21" i="5"/>
  <c r="AD3" i="3"/>
  <c r="AC27" i="11"/>
  <c r="AB2" i="12"/>
  <c r="AD2" i="12" s="1"/>
  <c r="AD8" i="12"/>
  <c r="AD28" i="12"/>
  <c r="AC8" i="3"/>
  <c r="AB8" i="3"/>
  <c r="AB12" i="9"/>
  <c r="AD8" i="13"/>
  <c r="AB26" i="9"/>
  <c r="AB1" i="10"/>
  <c r="AD23" i="2"/>
  <c r="AB2" i="2"/>
  <c r="AB15" i="2"/>
  <c r="AB8" i="9"/>
  <c r="AC18" i="5"/>
  <c r="AC15" i="14"/>
  <c r="AB13" i="12"/>
  <c r="AC2" i="5"/>
  <c r="AB14" i="3"/>
  <c r="AB21" i="4"/>
  <c r="AB10" i="9"/>
  <c r="AB28" i="2"/>
  <c r="AD11" i="2"/>
  <c r="AC27" i="2"/>
  <c r="AB3" i="2"/>
  <c r="AB27" i="2"/>
  <c r="AD7" i="2"/>
  <c r="AD18" i="2"/>
  <c r="AC15" i="2"/>
  <c r="AD15" i="14"/>
  <c r="AD6" i="5"/>
  <c r="AD19" i="4"/>
  <c r="AB30" i="5"/>
  <c r="AD6" i="3"/>
  <c r="AC11" i="10"/>
  <c r="AB24" i="13"/>
  <c r="AB23" i="3"/>
  <c r="AB10" i="5"/>
  <c r="AC17" i="12"/>
  <c r="AB15" i="9"/>
  <c r="AB25" i="4"/>
  <c r="AD24" i="5"/>
  <c r="AB1" i="2"/>
  <c r="AD1" i="2" s="1"/>
  <c r="AB18" i="5"/>
  <c r="AC20" i="13"/>
  <c r="AD20" i="11"/>
  <c r="AD23" i="14"/>
  <c r="AD28" i="2"/>
  <c r="AD17" i="3"/>
  <c r="AD15" i="3"/>
  <c r="AC7" i="14"/>
  <c r="AB1" i="14"/>
  <c r="AC17" i="2"/>
  <c r="AB17" i="10"/>
  <c r="AB30" i="13"/>
  <c r="AD1" i="10"/>
  <c r="AC4" i="9"/>
  <c r="AD8" i="9"/>
  <c r="AD17" i="12"/>
  <c r="AD12" i="3"/>
  <c r="AB7" i="10"/>
  <c r="AB18" i="9"/>
  <c r="AB30" i="3"/>
  <c r="AB23" i="14"/>
  <c r="AB14" i="2"/>
  <c r="AC19" i="10"/>
  <c r="AD26" i="9"/>
  <c r="AB6" i="4"/>
  <c r="AB10" i="13"/>
  <c r="AD7" i="14"/>
  <c r="AC1" i="14"/>
  <c r="AB7" i="3"/>
  <c r="AC5" i="12"/>
  <c r="AB18" i="3"/>
  <c r="AB23" i="2"/>
  <c r="AD29" i="5"/>
  <c r="AD29" i="12"/>
  <c r="AD26" i="11"/>
  <c r="AD4" i="9"/>
  <c r="AC2" i="4"/>
  <c r="AD18" i="4"/>
  <c r="AD5" i="2"/>
  <c r="AD17" i="2"/>
  <c r="AD30" i="3"/>
  <c r="AC3" i="3"/>
  <c r="AB21" i="10"/>
  <c r="AB20" i="2"/>
  <c r="AC11" i="2"/>
  <c r="AC6" i="9"/>
  <c r="AD20" i="2"/>
  <c r="AC23" i="10"/>
  <c r="AD14" i="2"/>
  <c r="AB12" i="11"/>
  <c r="AB7" i="2"/>
  <c r="AD12" i="11"/>
  <c r="AC14" i="9"/>
  <c r="AD13" i="12"/>
  <c r="AB29" i="10"/>
  <c r="AC14" i="3"/>
  <c r="AB29" i="5"/>
  <c r="AB2" i="11"/>
  <c r="AC24" i="13"/>
  <c r="AB2" i="13"/>
  <c r="AD18" i="9"/>
  <c r="AD7" i="9"/>
  <c r="AC11" i="3"/>
  <c r="AC10" i="9"/>
  <c r="AD22" i="9"/>
  <c r="AC21" i="14"/>
  <c r="AB30" i="2"/>
  <c r="AC16" i="2"/>
  <c r="AD8" i="5"/>
  <c r="AD30" i="13"/>
  <c r="AD25" i="4"/>
  <c r="AB14" i="10"/>
  <c r="AD26" i="13"/>
  <c r="AC30" i="11"/>
  <c r="AB17" i="13"/>
  <c r="AB14" i="12"/>
  <c r="AD25" i="14"/>
  <c r="AC17" i="9"/>
  <c r="AC21" i="13"/>
  <c r="AD9" i="4"/>
  <c r="AD4" i="4"/>
  <c r="AB30" i="11"/>
  <c r="AC21" i="4"/>
  <c r="AB26" i="13"/>
  <c r="AB21" i="14"/>
  <c r="AD10" i="13"/>
  <c r="AC9" i="4"/>
  <c r="AD13" i="10"/>
  <c r="AC22" i="10"/>
  <c r="AC7" i="11"/>
  <c r="AB6" i="3"/>
  <c r="AC29" i="3"/>
  <c r="AB1" i="12"/>
  <c r="AD1" i="12" s="1"/>
  <c r="AC14" i="11"/>
  <c r="AC25" i="9"/>
  <c r="AC18" i="11"/>
  <c r="AB29" i="4"/>
  <c r="AC23" i="11"/>
  <c r="AC22" i="13"/>
  <c r="AD29" i="3"/>
  <c r="AC29" i="9"/>
  <c r="AC12" i="14"/>
  <c r="AC4" i="11"/>
  <c r="AB27" i="9"/>
  <c r="AD14" i="12"/>
  <c r="AD22" i="10"/>
  <c r="AD21" i="5"/>
  <c r="AC10" i="10"/>
  <c r="AB17" i="9"/>
  <c r="AC14" i="10"/>
  <c r="AC26" i="10"/>
  <c r="AC21" i="9"/>
  <c r="AC17" i="5"/>
  <c r="AB24" i="9"/>
  <c r="AB24" i="3"/>
  <c r="AC13" i="14"/>
  <c r="AB9" i="12"/>
  <c r="AD5" i="4"/>
  <c r="AC27" i="9"/>
  <c r="AB4" i="11"/>
  <c r="AC5" i="4"/>
  <c r="AB9" i="3"/>
  <c r="AC13" i="10"/>
  <c r="AB26" i="12"/>
  <c r="AC8" i="5"/>
  <c r="AD27" i="11"/>
  <c r="AD7" i="11"/>
  <c r="AC5" i="2"/>
  <c r="AC22" i="11"/>
  <c r="AC12" i="3"/>
  <c r="AB10" i="10"/>
  <c r="AC2" i="12"/>
  <c r="AD29" i="10"/>
  <c r="AB5" i="12"/>
  <c r="AB23" i="9"/>
  <c r="AB27" i="13"/>
  <c r="AD21" i="9"/>
  <c r="AD13" i="4"/>
  <c r="AC23" i="3"/>
  <c r="AD20" i="5"/>
  <c r="AD27" i="3"/>
  <c r="AD1" i="4"/>
  <c r="AB1" i="3"/>
  <c r="AB18" i="13"/>
  <c r="AC9" i="5"/>
  <c r="AC19" i="11"/>
  <c r="AB5" i="5"/>
  <c r="AC12" i="5"/>
  <c r="AB13" i="14"/>
  <c r="AD13" i="14" s="1"/>
  <c r="AD19" i="11"/>
  <c r="AC16" i="11"/>
  <c r="AD17" i="13"/>
  <c r="AC20" i="4"/>
  <c r="AD12" i="13"/>
  <c r="AD1" i="11"/>
  <c r="AD5" i="5"/>
  <c r="AC6" i="10"/>
  <c r="AB16" i="11"/>
  <c r="AC27" i="13"/>
  <c r="AB22" i="11"/>
  <c r="AB1" i="13"/>
  <c r="AB26" i="11"/>
  <c r="AC26" i="12"/>
  <c r="AT1" i="1"/>
  <c r="AR1" i="1"/>
  <c r="AC28" i="4"/>
  <c r="AB18" i="11"/>
  <c r="AD17" i="10"/>
  <c r="AC23" i="9"/>
  <c r="AC12" i="13"/>
  <c r="AC19" i="3"/>
  <c r="AC20" i="5"/>
  <c r="AC29" i="2"/>
  <c r="AD25" i="12"/>
  <c r="AB27" i="3"/>
  <c r="AC25" i="12"/>
  <c r="AB22" i="13"/>
  <c r="AC4" i="13"/>
  <c r="AC1" i="4"/>
  <c r="AD23" i="13"/>
  <c r="AD12" i="5"/>
  <c r="AC24" i="5"/>
  <c r="AD29" i="9"/>
  <c r="AB13" i="4"/>
  <c r="AC2" i="11"/>
  <c r="AC20" i="11"/>
  <c r="AD7" i="10"/>
  <c r="AD3" i="2"/>
  <c r="AB28" i="9"/>
  <c r="AC9" i="3"/>
  <c r="AB21" i="2"/>
  <c r="AC25" i="14"/>
  <c r="AB9" i="11"/>
  <c r="AB28" i="4"/>
  <c r="AD6" i="4"/>
  <c r="AB29" i="14"/>
  <c r="AC20" i="3"/>
  <c r="AB11" i="10"/>
  <c r="AB5" i="3"/>
  <c r="AB11" i="5"/>
  <c r="AD21" i="13"/>
  <c r="AC8" i="14"/>
  <c r="AD8" i="14" s="1"/>
  <c r="AD3" i="10"/>
  <c r="AC3" i="10"/>
  <c r="AB23" i="12"/>
  <c r="AC23" i="5"/>
  <c r="AD12" i="2"/>
  <c r="AC1" i="3"/>
  <c r="AB2" i="4"/>
  <c r="AB4" i="13"/>
  <c r="AB13" i="11"/>
  <c r="AB15" i="5"/>
  <c r="AC24" i="11"/>
  <c r="AB15" i="12"/>
  <c r="AD9" i="11"/>
  <c r="AB3" i="5"/>
  <c r="AD29" i="14"/>
  <c r="AC15" i="12"/>
  <c r="AB4" i="14"/>
  <c r="AD11" i="5"/>
  <c r="AD26" i="10"/>
  <c r="AB23" i="5"/>
  <c r="AD16" i="3"/>
  <c r="AC24" i="4"/>
  <c r="AD18" i="14"/>
  <c r="AD13" i="9"/>
  <c r="AC15" i="5"/>
  <c r="AB16" i="9"/>
  <c r="AD4" i="14"/>
  <c r="AB20" i="3"/>
  <c r="AC8" i="13"/>
  <c r="AB5" i="11"/>
  <c r="AD5" i="11" s="1"/>
  <c r="AD3" i="5"/>
  <c r="AB23" i="10"/>
  <c r="AC23" i="12"/>
  <c r="AB29" i="2"/>
  <c r="AD24" i="4"/>
  <c r="AC24" i="3"/>
  <c r="AC16" i="9"/>
  <c r="AB13" i="9"/>
  <c r="AD12" i="14"/>
  <c r="AB25" i="13"/>
  <c r="AD6" i="2"/>
  <c r="AC25" i="13"/>
  <c r="AD15" i="13"/>
  <c r="AC27" i="12"/>
  <c r="AD27" i="12"/>
  <c r="AC10" i="3"/>
  <c r="AD10" i="3" s="1"/>
  <c r="AC28" i="9"/>
  <c r="AD13" i="3"/>
  <c r="AC29" i="13"/>
  <c r="AD30" i="2"/>
  <c r="AD4" i="12"/>
  <c r="AD11" i="14"/>
  <c r="AD16" i="13"/>
  <c r="AD8" i="10"/>
  <c r="AC13" i="13"/>
  <c r="AB26" i="4"/>
  <c r="AC3" i="9"/>
  <c r="AC25" i="2"/>
  <c r="AB25" i="2"/>
  <c r="AC15" i="10"/>
  <c r="AD15" i="10"/>
  <c r="AD8" i="11"/>
  <c r="AB8" i="11"/>
  <c r="AC8" i="11"/>
  <c r="AB30" i="12"/>
  <c r="AC30" i="12"/>
  <c r="AB6" i="14"/>
  <c r="AD6" i="14"/>
  <c r="AB19" i="9"/>
  <c r="AC5" i="13"/>
  <c r="AB13" i="3"/>
  <c r="AC28" i="5"/>
  <c r="AC5" i="10"/>
  <c r="AC17" i="3"/>
  <c r="AC11" i="4"/>
  <c r="AC1" i="9"/>
  <c r="AC16" i="13"/>
  <c r="AC8" i="10"/>
  <c r="AD25" i="9"/>
  <c r="AB9" i="9"/>
  <c r="AD6" i="9"/>
  <c r="AC11" i="12"/>
  <c r="AB19" i="12"/>
  <c r="AB3" i="9"/>
  <c r="AB11" i="12"/>
  <c r="AB6" i="2"/>
  <c r="AC20" i="14"/>
  <c r="AB16" i="5"/>
  <c r="AC9" i="13"/>
  <c r="AB4" i="3"/>
  <c r="AC4" i="3"/>
  <c r="AD4" i="3"/>
  <c r="AC17" i="4"/>
  <c r="AD17" i="4"/>
  <c r="AC21" i="10"/>
  <c r="AD18" i="10"/>
  <c r="AB18" i="10"/>
  <c r="AD14" i="11"/>
  <c r="AC11" i="13"/>
  <c r="AD11" i="13"/>
  <c r="AB9" i="14"/>
  <c r="AC9" i="14"/>
  <c r="AD9" i="14"/>
  <c r="AC10" i="2"/>
  <c r="AB10" i="2"/>
  <c r="AD10" i="2" s="1"/>
  <c r="AB25" i="3"/>
  <c r="AD25" i="3"/>
  <c r="AB22" i="4"/>
  <c r="AC22" i="4"/>
  <c r="AD22" i="4"/>
  <c r="AC8" i="4"/>
  <c r="AB8" i="4"/>
  <c r="AC6" i="13"/>
  <c r="AB6" i="13"/>
  <c r="AD19" i="9"/>
  <c r="AD5" i="10"/>
  <c r="AD8" i="4"/>
  <c r="AD20" i="14"/>
  <c r="AC9" i="2"/>
  <c r="AD9" i="2" s="1"/>
  <c r="AB28" i="3"/>
  <c r="AC28" i="3"/>
  <c r="AB14" i="4"/>
  <c r="AD14" i="4"/>
  <c r="AB27" i="5"/>
  <c r="AD27" i="5"/>
  <c r="AD18" i="12"/>
  <c r="AC18" i="12"/>
  <c r="AD7" i="12"/>
  <c r="AB7" i="12"/>
  <c r="AC22" i="14"/>
  <c r="AD22" i="14"/>
  <c r="AC16" i="3"/>
  <c r="AC5" i="3"/>
  <c r="AC11" i="14"/>
  <c r="AD5" i="13"/>
  <c r="AC26" i="4"/>
  <c r="AC13" i="5"/>
  <c r="AC16" i="5"/>
  <c r="AB11" i="4"/>
  <c r="AB1" i="9"/>
  <c r="AC12" i="9"/>
  <c r="AD29" i="4"/>
  <c r="AB8" i="12"/>
  <c r="AC14" i="4"/>
  <c r="AB9" i="13"/>
  <c r="AD12" i="4"/>
  <c r="AD13" i="5"/>
  <c r="AC12" i="4"/>
  <c r="AD28" i="5"/>
  <c r="AD19" i="12"/>
  <c r="AC25" i="3"/>
  <c r="AB22" i="5"/>
  <c r="AD18" i="13"/>
  <c r="AB22" i="14"/>
  <c r="AD16" i="12"/>
  <c r="AB15" i="10"/>
  <c r="AC12" i="10"/>
  <c r="AD4" i="2"/>
  <c r="AC4" i="2"/>
  <c r="AB25" i="5"/>
  <c r="AD25" i="5"/>
  <c r="AC25" i="5"/>
  <c r="AD22" i="5"/>
  <c r="AB19" i="5"/>
  <c r="AB27" i="10"/>
  <c r="AC27" i="10"/>
  <c r="AB9" i="10"/>
  <c r="AD9" i="10"/>
  <c r="AB24" i="12"/>
  <c r="AC24" i="12"/>
  <c r="AB16" i="12"/>
  <c r="AB23" i="13"/>
  <c r="AD14" i="13"/>
  <c r="AB14" i="13"/>
  <c r="AC14" i="13"/>
  <c r="AB3" i="13"/>
  <c r="AD3" i="13"/>
  <c r="AC17" i="14"/>
  <c r="AD17" i="14"/>
  <c r="AD14" i="14"/>
  <c r="AC14" i="14"/>
  <c r="AC7" i="4"/>
  <c r="AC4" i="4"/>
  <c r="AC22" i="2"/>
  <c r="AD22" i="2"/>
  <c r="AB22" i="2"/>
  <c r="AC22" i="3"/>
  <c r="AB22" i="3"/>
  <c r="AB27" i="4"/>
  <c r="AD27" i="4"/>
  <c r="AC1" i="5"/>
  <c r="AD1" i="5"/>
  <c r="AD25" i="10"/>
  <c r="AB25" i="10"/>
  <c r="AD19" i="10"/>
  <c r="AB4" i="10"/>
  <c r="AB2" i="10"/>
  <c r="AC1" i="11"/>
  <c r="AB28" i="11"/>
  <c r="AC25" i="11"/>
  <c r="AD21" i="12"/>
  <c r="AB21" i="12"/>
  <c r="AC10" i="12"/>
  <c r="AB10" i="12"/>
  <c r="AC28" i="13"/>
  <c r="AB28" i="13"/>
  <c r="AD28" i="13"/>
  <c r="AD24" i="14"/>
  <c r="AC24" i="14"/>
  <c r="AB24" i="14"/>
  <c r="AD5" i="14"/>
  <c r="AC5" i="14"/>
  <c r="AD30" i="4"/>
  <c r="AB30" i="4"/>
  <c r="AB3" i="4"/>
  <c r="AC3" i="4"/>
  <c r="AD3" i="4"/>
  <c r="AB20" i="9"/>
  <c r="AC20" i="9"/>
  <c r="AC6" i="11"/>
  <c r="AB6" i="11"/>
  <c r="AB3" i="11"/>
  <c r="AD3" i="11"/>
  <c r="AC3" i="11"/>
  <c r="AB3" i="12"/>
  <c r="AD3" i="12" s="1"/>
  <c r="AB19" i="13"/>
  <c r="AC19" i="13"/>
  <c r="AB27" i="14"/>
  <c r="AC27" i="14"/>
  <c r="AD16" i="2"/>
  <c r="AC23" i="4"/>
  <c r="AD23" i="4" s="1"/>
  <c r="AC15" i="13"/>
  <c r="AC28" i="11"/>
  <c r="AC29" i="12"/>
  <c r="AB19" i="2"/>
  <c r="AC9" i="9"/>
  <c r="AD28" i="14"/>
  <c r="AC12" i="2"/>
  <c r="AD14" i="5"/>
  <c r="AD19" i="14"/>
  <c r="AC30" i="4"/>
  <c r="AD27" i="14"/>
  <c r="AB6" i="12"/>
  <c r="AD6" i="12" s="1"/>
  <c r="AC4" i="10"/>
  <c r="AC26" i="2"/>
  <c r="AD26" i="2"/>
  <c r="AC24" i="2"/>
  <c r="AD24" i="2"/>
  <c r="AD16" i="4"/>
  <c r="AB16" i="4"/>
  <c r="AC16" i="4"/>
  <c r="AB7" i="5"/>
  <c r="AD7" i="5"/>
  <c r="AC4" i="5"/>
  <c r="AD4" i="5" s="1"/>
  <c r="AB30" i="9"/>
  <c r="AD30" i="9"/>
  <c r="AB2" i="9"/>
  <c r="AC2" i="9"/>
  <c r="AC30" i="10"/>
  <c r="AD30" i="10" s="1"/>
  <c r="AB15" i="11"/>
  <c r="AD15" i="11"/>
  <c r="AD22" i="3"/>
  <c r="AC21" i="2"/>
  <c r="AD13" i="13"/>
  <c r="AC19" i="2"/>
  <c r="AD13" i="2"/>
  <c r="AB28" i="14"/>
  <c r="AB13" i="2"/>
  <c r="AC20" i="12"/>
  <c r="AC16" i="10"/>
  <c r="AB6" i="10"/>
  <c r="AD7" i="13"/>
  <c r="AD17" i="5"/>
  <c r="AC7" i="12"/>
  <c r="AD19" i="13"/>
  <c r="AC25" i="10"/>
  <c r="AD10" i="12"/>
  <c r="AB8" i="2"/>
  <c r="AD8" i="2"/>
  <c r="AD26" i="3"/>
  <c r="AC26" i="3"/>
  <c r="AD15" i="4"/>
  <c r="AB15" i="4"/>
  <c r="AC10" i="4"/>
  <c r="AD10" i="4"/>
  <c r="AC26" i="5"/>
  <c r="AD26" i="5"/>
  <c r="AB9" i="5"/>
  <c r="AD9" i="5" s="1"/>
  <c r="AD23" i="11"/>
  <c r="AC11" i="11"/>
  <c r="AD11" i="11"/>
  <c r="AD21" i="3"/>
  <c r="AC21" i="3"/>
  <c r="AC10" i="11"/>
  <c r="AD10" i="11"/>
  <c r="AB22" i="12"/>
  <c r="AD22" i="12"/>
  <c r="AB12" i="12"/>
  <c r="AC12" i="12"/>
  <c r="AB2" i="3"/>
  <c r="AC2" i="3"/>
  <c r="AC3" i="14"/>
  <c r="AD3" i="14" s="1"/>
  <c r="AD2" i="13" l="1"/>
  <c r="AD31" i="13" s="1"/>
  <c r="D3" i="1"/>
  <c r="Z16" i="6"/>
  <c r="AB15" i="6"/>
  <c r="AD4" i="10"/>
  <c r="AD31" i="10" s="1"/>
  <c r="B4" i="10" s="1"/>
  <c r="Q1" i="10" s="1"/>
  <c r="AD3" i="9"/>
  <c r="AD31" i="9" s="1"/>
  <c r="AD11" i="4"/>
  <c r="AD31" i="4" s="1"/>
  <c r="B4" i="4" s="1"/>
  <c r="Q1" i="4" s="1"/>
  <c r="B5" i="1"/>
  <c r="AD31" i="2"/>
  <c r="B4" i="2" s="1"/>
  <c r="AD31" i="12"/>
  <c r="B4" i="12" s="1"/>
  <c r="Q1" i="12" s="1"/>
  <c r="AD31" i="5"/>
  <c r="B4" i="5" s="1"/>
  <c r="Q1" i="5" s="1"/>
  <c r="AD31" i="14"/>
  <c r="B4" i="14" s="1"/>
  <c r="Q1" i="14" s="1"/>
  <c r="AD31" i="3"/>
  <c r="B4" i="3" s="1"/>
  <c r="Q1" i="3" s="1"/>
  <c r="AD31" i="11"/>
  <c r="BP3" i="1" l="1"/>
  <c r="Z17" i="6"/>
  <c r="AB16" i="6"/>
  <c r="B4" i="9"/>
  <c r="Q1" i="9" s="1"/>
  <c r="R1" i="9"/>
  <c r="B4" i="13"/>
  <c r="Q1" i="13" s="1"/>
  <c r="R1" i="13"/>
  <c r="B4" i="11"/>
  <c r="Q1" i="11" s="1"/>
  <c r="R1" i="11"/>
  <c r="S5" i="12"/>
  <c r="Z18" i="6" l="1"/>
  <c r="AB17" i="6"/>
  <c r="AB1" i="6"/>
  <c r="AD31" i="8"/>
  <c r="B4" i="8" s="1"/>
  <c r="Q1" i="8" s="1"/>
  <c r="Z19" i="6" l="1"/>
  <c r="AB18" i="6"/>
  <c r="AD18" i="6" s="1"/>
  <c r="AD1" i="6"/>
  <c r="AD31" i="6" l="1"/>
  <c r="B4" i="6" s="1"/>
  <c r="Q1" i="6" s="1"/>
  <c r="Z20" i="6"/>
  <c r="AB19" i="6"/>
  <c r="Z21" i="6" l="1"/>
  <c r="AB20" i="6"/>
  <c r="Z22" i="6" l="1"/>
  <c r="AB21" i="6"/>
  <c r="Z23" i="6" l="1"/>
  <c r="AB22" i="6"/>
  <c r="Z24" i="6" l="1"/>
  <c r="AB23" i="6"/>
  <c r="Z25" i="6" l="1"/>
  <c r="AB24" i="6"/>
  <c r="Z26" i="6" l="1"/>
  <c r="AB25" i="6"/>
  <c r="Z27" i="6" l="1"/>
  <c r="AB26" i="6"/>
  <c r="Z28" i="6" l="1"/>
  <c r="AB27" i="6"/>
  <c r="Z29" i="6" l="1"/>
  <c r="AB28" i="6"/>
  <c r="Z30" i="6" l="1"/>
  <c r="AB30" i="6" s="1"/>
  <c r="AB29" i="6"/>
</calcChain>
</file>

<file path=xl/sharedStrings.xml><?xml version="1.0" encoding="utf-8"?>
<sst xmlns="http://schemas.openxmlformats.org/spreadsheetml/2006/main" count="1330" uniqueCount="812">
  <si>
    <t>Février</t>
  </si>
  <si>
    <t>L</t>
  </si>
  <si>
    <t>M</t>
  </si>
  <si>
    <t>J</t>
  </si>
  <si>
    <t>V</t>
  </si>
  <si>
    <t>S</t>
  </si>
  <si>
    <t>D</t>
  </si>
  <si>
    <t xml:space="preserve"> </t>
  </si>
  <si>
    <t xml:space="preserve">  </t>
  </si>
  <si>
    <t>Mai</t>
  </si>
  <si>
    <t>Juillet</t>
  </si>
  <si>
    <t>Septembre</t>
  </si>
  <si>
    <t xml:space="preserve">  Octobre</t>
  </si>
  <si>
    <t xml:space="preserve"> Novembre</t>
  </si>
  <si>
    <t>Décembre</t>
  </si>
  <si>
    <t>Janvier</t>
  </si>
  <si>
    <t>Mars</t>
  </si>
  <si>
    <t>Avril</t>
  </si>
  <si>
    <t>Juin</t>
  </si>
  <si>
    <t>Août</t>
  </si>
  <si>
    <t>Dimanche</t>
  </si>
  <si>
    <t>Lundi</t>
  </si>
  <si>
    <t>Mardi</t>
  </si>
  <si>
    <t>Mercredi</t>
  </si>
  <si>
    <t>Jeudi</t>
  </si>
  <si>
    <t>Vendredi</t>
  </si>
  <si>
    <t>Samedi</t>
  </si>
  <si>
    <t>Notes diverses:</t>
  </si>
  <si>
    <t>Octobre</t>
  </si>
  <si>
    <t>Novembre</t>
  </si>
  <si>
    <t>Mémo 1</t>
  </si>
  <si>
    <t>Mémo 2</t>
  </si>
  <si>
    <t>Mémo 3</t>
  </si>
  <si>
    <t>Mémo 4</t>
  </si>
  <si>
    <t>Mémo 5</t>
  </si>
  <si>
    <t>Anniversaires</t>
  </si>
  <si>
    <t>Jour de l'an</t>
  </si>
  <si>
    <t>Basile</t>
  </si>
  <si>
    <t>Geneviève</t>
  </si>
  <si>
    <t>Odilon</t>
  </si>
  <si>
    <t>Edouard</t>
  </si>
  <si>
    <t>Mélaine</t>
  </si>
  <si>
    <t>Raymond</t>
  </si>
  <si>
    <t>Lucien</t>
  </si>
  <si>
    <t>Alix</t>
  </si>
  <si>
    <t>Guillaume</t>
  </si>
  <si>
    <t>Pauline</t>
  </si>
  <si>
    <t>Tatiana</t>
  </si>
  <si>
    <t>Yvette</t>
  </si>
  <si>
    <t>Nina</t>
  </si>
  <si>
    <t>Rémi</t>
  </si>
  <si>
    <t>Marcel</t>
  </si>
  <si>
    <t>Roseline</t>
  </si>
  <si>
    <t>Prisca</t>
  </si>
  <si>
    <t>Marius</t>
  </si>
  <si>
    <t>Sébastien</t>
  </si>
  <si>
    <t>Agnès</t>
  </si>
  <si>
    <t>Vincent</t>
  </si>
  <si>
    <t>Banard</t>
  </si>
  <si>
    <t>François de Sales</t>
  </si>
  <si>
    <t>Conversion de Paul</t>
  </si>
  <si>
    <t>Paule</t>
  </si>
  <si>
    <t>Angèle</t>
  </si>
  <si>
    <t>Thomas d'Aquin</t>
  </si>
  <si>
    <t>Gildas</t>
  </si>
  <si>
    <t>Martine</t>
  </si>
  <si>
    <t>Marcelle</t>
  </si>
  <si>
    <t>Ella</t>
  </si>
  <si>
    <t>Présentation</t>
  </si>
  <si>
    <t>Blaise</t>
  </si>
  <si>
    <t>Véronique</t>
  </si>
  <si>
    <t>Agathe</t>
  </si>
  <si>
    <t>Gaston</t>
  </si>
  <si>
    <t>Eugènie</t>
  </si>
  <si>
    <t>Jacqueline</t>
  </si>
  <si>
    <t>Apolline</t>
  </si>
  <si>
    <t>Arnaud</t>
  </si>
  <si>
    <t>Ntr. D. de Lourdes</t>
  </si>
  <si>
    <t>Félix</t>
  </si>
  <si>
    <t>Béatrice</t>
  </si>
  <si>
    <t>Valentin</t>
  </si>
  <si>
    <t>Claude</t>
  </si>
  <si>
    <t>Julienne</t>
  </si>
  <si>
    <t>Alexis</t>
  </si>
  <si>
    <t>Bernadette</t>
  </si>
  <si>
    <t>Gabin</t>
  </si>
  <si>
    <t>Aimée</t>
  </si>
  <si>
    <t>Damien</t>
  </si>
  <si>
    <t>Isabelle</t>
  </si>
  <si>
    <t>Lazare</t>
  </si>
  <si>
    <t>Modeste</t>
  </si>
  <si>
    <t>Roméo</t>
  </si>
  <si>
    <t>Nestor</t>
  </si>
  <si>
    <t>Honorine</t>
  </si>
  <si>
    <t>Romain</t>
  </si>
  <si>
    <t>Aubin</t>
  </si>
  <si>
    <t>Charles</t>
  </si>
  <si>
    <t>Guénolé</t>
  </si>
  <si>
    <t>Casimir</t>
  </si>
  <si>
    <t>Olive</t>
  </si>
  <si>
    <t>Colette</t>
  </si>
  <si>
    <t>Félicité</t>
  </si>
  <si>
    <t>Jean</t>
  </si>
  <si>
    <t>Françoise</t>
  </si>
  <si>
    <t>Vivien</t>
  </si>
  <si>
    <t>Rosine</t>
  </si>
  <si>
    <t>Justine</t>
  </si>
  <si>
    <t>Rodrigue</t>
  </si>
  <si>
    <t>Mathilde</t>
  </si>
  <si>
    <t>Louise</t>
  </si>
  <si>
    <t>Bénédicte</t>
  </si>
  <si>
    <t>Patrice</t>
  </si>
  <si>
    <t>Cyrille</t>
  </si>
  <si>
    <t>Joseph</t>
  </si>
  <si>
    <t>Printemps</t>
  </si>
  <si>
    <t>Clémence</t>
  </si>
  <si>
    <t>Léa</t>
  </si>
  <si>
    <t>Victorien</t>
  </si>
  <si>
    <t>Catherine</t>
  </si>
  <si>
    <t>Annonciation</t>
  </si>
  <si>
    <t>Larissa</t>
  </si>
  <si>
    <t>Habib</t>
  </si>
  <si>
    <t>Gontran</t>
  </si>
  <si>
    <t>Gwladys</t>
  </si>
  <si>
    <t>Amédée</t>
  </si>
  <si>
    <t>Benjamin</t>
  </si>
  <si>
    <t>Hugues</t>
  </si>
  <si>
    <t>Sandrine</t>
  </si>
  <si>
    <t>Richard</t>
  </si>
  <si>
    <t>Isidore</t>
  </si>
  <si>
    <t>Irène</t>
  </si>
  <si>
    <t>Marcellin</t>
  </si>
  <si>
    <t>Jean-Baptiste</t>
  </si>
  <si>
    <t>Julie</t>
  </si>
  <si>
    <t>Gautier</t>
  </si>
  <si>
    <t>Fulbert</t>
  </si>
  <si>
    <t>Stanislas</t>
  </si>
  <si>
    <t>Jules</t>
  </si>
  <si>
    <t>Ida</t>
  </si>
  <si>
    <t>Maxime</t>
  </si>
  <si>
    <t>Paterne</t>
  </si>
  <si>
    <t>Benoît-Joseph</t>
  </si>
  <si>
    <t>Anicet</t>
  </si>
  <si>
    <t>Parfait</t>
  </si>
  <si>
    <t>Emma</t>
  </si>
  <si>
    <t>Odette</t>
  </si>
  <si>
    <t>Anselme</t>
  </si>
  <si>
    <t>Alexandre</t>
  </si>
  <si>
    <t>Georges</t>
  </si>
  <si>
    <t>Fidèle</t>
  </si>
  <si>
    <t>Marc</t>
  </si>
  <si>
    <t>Alida</t>
  </si>
  <si>
    <t>Zita</t>
  </si>
  <si>
    <t>Valérie</t>
  </si>
  <si>
    <t>Robert</t>
  </si>
  <si>
    <t>Jérémie</t>
  </si>
  <si>
    <t>Boris</t>
  </si>
  <si>
    <t>Philippe</t>
  </si>
  <si>
    <t>Sylvain</t>
  </si>
  <si>
    <t>Judith</t>
  </si>
  <si>
    <t>Prudence</t>
  </si>
  <si>
    <t>Gisèle</t>
  </si>
  <si>
    <t>Désiré</t>
  </si>
  <si>
    <t>Pacôme</t>
  </si>
  <si>
    <t>Solange</t>
  </si>
  <si>
    <t>Estelle</t>
  </si>
  <si>
    <t>Achille</t>
  </si>
  <si>
    <t>Rolande</t>
  </si>
  <si>
    <t>Matthias</t>
  </si>
  <si>
    <t>Denise</t>
  </si>
  <si>
    <t>Honoré</t>
  </si>
  <si>
    <t>Pascal</t>
  </si>
  <si>
    <t>Eric</t>
  </si>
  <si>
    <t>Yves</t>
  </si>
  <si>
    <t>Bernardin</t>
  </si>
  <si>
    <t>Constantin</t>
  </si>
  <si>
    <t>Emile</t>
  </si>
  <si>
    <t>Didier</t>
  </si>
  <si>
    <t>Donatien</t>
  </si>
  <si>
    <t>Sophie</t>
  </si>
  <si>
    <t>Bérenger</t>
  </si>
  <si>
    <t>Augustin</t>
  </si>
  <si>
    <t>Germain</t>
  </si>
  <si>
    <t>Aymar</t>
  </si>
  <si>
    <t>Ferdinand</t>
  </si>
  <si>
    <t>Visitation</t>
  </si>
  <si>
    <t>Justin</t>
  </si>
  <si>
    <t>Blandine</t>
  </si>
  <si>
    <t>Kévin</t>
  </si>
  <si>
    <t>Clotilde</t>
  </si>
  <si>
    <t>Igor</t>
  </si>
  <si>
    <t>Norbert</t>
  </si>
  <si>
    <t>Gilbert</t>
  </si>
  <si>
    <t>Médard</t>
  </si>
  <si>
    <t>Diane</t>
  </si>
  <si>
    <t>Landry</t>
  </si>
  <si>
    <t>Barnabé</t>
  </si>
  <si>
    <t>Guy</t>
  </si>
  <si>
    <t>Antoine</t>
  </si>
  <si>
    <t>Elisée</t>
  </si>
  <si>
    <t>Germaine</t>
  </si>
  <si>
    <t>Jean François Régis</t>
  </si>
  <si>
    <t>Hervé</t>
  </si>
  <si>
    <t>Léonce</t>
  </si>
  <si>
    <t>Romuald</t>
  </si>
  <si>
    <t>Silvère</t>
  </si>
  <si>
    <t>Eté</t>
  </si>
  <si>
    <t>Alban</t>
  </si>
  <si>
    <t>Audrey</t>
  </si>
  <si>
    <t>Prosper</t>
  </si>
  <si>
    <t>Anthelme</t>
  </si>
  <si>
    <t>Fernand</t>
  </si>
  <si>
    <t>Irénée</t>
  </si>
  <si>
    <t>Paul</t>
  </si>
  <si>
    <t>Martial</t>
  </si>
  <si>
    <t>Thierry</t>
  </si>
  <si>
    <t>Martinien</t>
  </si>
  <si>
    <t>Thomas</t>
  </si>
  <si>
    <t>Florent</t>
  </si>
  <si>
    <t>Mariette</t>
  </si>
  <si>
    <t>Raoul</t>
  </si>
  <si>
    <t>Thibault</t>
  </si>
  <si>
    <t>Amandine</t>
  </si>
  <si>
    <t>Ulrich</t>
  </si>
  <si>
    <t>Benoît</t>
  </si>
  <si>
    <t>Olivier</t>
  </si>
  <si>
    <t>Henri et Joël</t>
  </si>
  <si>
    <t>Camille</t>
  </si>
  <si>
    <t>Donald</t>
  </si>
  <si>
    <t>Ntr. Dame du Mt Carmel</t>
  </si>
  <si>
    <t>Charlotte</t>
  </si>
  <si>
    <t>Frédéric</t>
  </si>
  <si>
    <t>Arsène</t>
  </si>
  <si>
    <t>Marina</t>
  </si>
  <si>
    <t>Victor</t>
  </si>
  <si>
    <t>Marie Madeleine</t>
  </si>
  <si>
    <t>Brigitte</t>
  </si>
  <si>
    <t>Christine</t>
  </si>
  <si>
    <t>Jacques</t>
  </si>
  <si>
    <t>Anne et Joachin</t>
  </si>
  <si>
    <t>Nathalie</t>
  </si>
  <si>
    <t>Samson</t>
  </si>
  <si>
    <t>Marthe</t>
  </si>
  <si>
    <t>Juliette</t>
  </si>
  <si>
    <t>Ignace de Loyola</t>
  </si>
  <si>
    <t>Alphonse</t>
  </si>
  <si>
    <t>Julien Eymard</t>
  </si>
  <si>
    <t>Lydie</t>
  </si>
  <si>
    <t>Abel</t>
  </si>
  <si>
    <t>Sauveur</t>
  </si>
  <si>
    <t>Gaétan</t>
  </si>
  <si>
    <t>Dominique</t>
  </si>
  <si>
    <t>Amour</t>
  </si>
  <si>
    <t>Laurent</t>
  </si>
  <si>
    <t>Claire</t>
  </si>
  <si>
    <t>Clarisse</t>
  </si>
  <si>
    <t>Hippolyte</t>
  </si>
  <si>
    <t>Evrard</t>
  </si>
  <si>
    <t>Marie</t>
  </si>
  <si>
    <t>Armel</t>
  </si>
  <si>
    <t>Hyacinthe</t>
  </si>
  <si>
    <t>Hélène</t>
  </si>
  <si>
    <t>Jean Eudes</t>
  </si>
  <si>
    <t>Bernard</t>
  </si>
  <si>
    <t>Christophe</t>
  </si>
  <si>
    <t>Fabrice</t>
  </si>
  <si>
    <t>Rose de Lima</t>
  </si>
  <si>
    <t>Barthélémy</t>
  </si>
  <si>
    <t>Louis</t>
  </si>
  <si>
    <t>Natacha</t>
  </si>
  <si>
    <t>Monique</t>
  </si>
  <si>
    <t>Sabine</t>
  </si>
  <si>
    <t>Fiacre</t>
  </si>
  <si>
    <t>Aristide</t>
  </si>
  <si>
    <t>Gilles</t>
  </si>
  <si>
    <t>Ingrid</t>
  </si>
  <si>
    <t>Grégoire</t>
  </si>
  <si>
    <t>Rosalie</t>
  </si>
  <si>
    <t>Raïssa</t>
  </si>
  <si>
    <t>Bertrand</t>
  </si>
  <si>
    <t>Reine</t>
  </si>
  <si>
    <t>Nativité</t>
  </si>
  <si>
    <t>Alain</t>
  </si>
  <si>
    <t>Inès</t>
  </si>
  <si>
    <t>Adelphe</t>
  </si>
  <si>
    <t>Apollinaire</t>
  </si>
  <si>
    <t>Aimé</t>
  </si>
  <si>
    <t xml:space="preserve">Cyprien
</t>
  </si>
  <si>
    <t>Roland</t>
  </si>
  <si>
    <t>Edith</t>
  </si>
  <si>
    <t>Renaud</t>
  </si>
  <si>
    <t>Nadège</t>
  </si>
  <si>
    <t>Emilie</t>
  </si>
  <si>
    <t>Davy</t>
  </si>
  <si>
    <t>Matthieu</t>
  </si>
  <si>
    <t>Maurice</t>
  </si>
  <si>
    <t xml:space="preserve">Constant
</t>
  </si>
  <si>
    <t>Thècle</t>
  </si>
  <si>
    <t>Hermann</t>
  </si>
  <si>
    <t>Côme et Damien</t>
  </si>
  <si>
    <t>Vincent de Paul</t>
  </si>
  <si>
    <t>Venceslas</t>
  </si>
  <si>
    <t>Michel</t>
  </si>
  <si>
    <t>Jérôme</t>
  </si>
  <si>
    <t>Thérèse</t>
  </si>
  <si>
    <t>Léger</t>
  </si>
  <si>
    <t>Gérard</t>
  </si>
  <si>
    <t>François d'Assise</t>
  </si>
  <si>
    <t>Fleur</t>
  </si>
  <si>
    <t>Bruno</t>
  </si>
  <si>
    <t>Serge</t>
  </si>
  <si>
    <t>Pélagie</t>
  </si>
  <si>
    <t>Denis</t>
  </si>
  <si>
    <t>Ghislain</t>
  </si>
  <si>
    <t>Firmin</t>
  </si>
  <si>
    <t>Wilfried</t>
  </si>
  <si>
    <t>Géraud</t>
  </si>
  <si>
    <t>Juste</t>
  </si>
  <si>
    <t>Thérèse d'Avila</t>
  </si>
  <si>
    <t>Edwige</t>
  </si>
  <si>
    <t>Baudoin</t>
  </si>
  <si>
    <t>Luc</t>
  </si>
  <si>
    <t>René</t>
  </si>
  <si>
    <t>Adeline</t>
  </si>
  <si>
    <t>Céline</t>
  </si>
  <si>
    <t>Elodie</t>
  </si>
  <si>
    <t>Jean de Capistran</t>
  </si>
  <si>
    <t>Florentin</t>
  </si>
  <si>
    <t>Crépin</t>
  </si>
  <si>
    <t>Dimitri</t>
  </si>
  <si>
    <t>Emeline</t>
  </si>
  <si>
    <t>Jude</t>
  </si>
  <si>
    <t>Narcisse</t>
  </si>
  <si>
    <t>Bienvenue</t>
  </si>
  <si>
    <t>Quentin</t>
  </si>
  <si>
    <t>Cassandre</t>
  </si>
  <si>
    <t>Défunts</t>
  </si>
  <si>
    <t>Hubert</t>
  </si>
  <si>
    <t>Sylvie</t>
  </si>
  <si>
    <t>Bertille</t>
  </si>
  <si>
    <t>Carine</t>
  </si>
  <si>
    <t>Geoffroy</t>
  </si>
  <si>
    <t>Théodore</t>
  </si>
  <si>
    <t>Léon</t>
  </si>
  <si>
    <t>Martin</t>
  </si>
  <si>
    <t>Christian</t>
  </si>
  <si>
    <t>Brice</t>
  </si>
  <si>
    <t>Sidoine</t>
  </si>
  <si>
    <t>Albert</t>
  </si>
  <si>
    <t>Marguerite</t>
  </si>
  <si>
    <t>Elisabeth</t>
  </si>
  <si>
    <t>Aude</t>
  </si>
  <si>
    <t>Tanguy</t>
  </si>
  <si>
    <t>Edmond</t>
  </si>
  <si>
    <t>Cécile</t>
  </si>
  <si>
    <t>Clément</t>
  </si>
  <si>
    <t>Flora</t>
  </si>
  <si>
    <t>Delphine</t>
  </si>
  <si>
    <t>Sévrin</t>
  </si>
  <si>
    <t>Saturnin</t>
  </si>
  <si>
    <t>André</t>
  </si>
  <si>
    <t>Florence</t>
  </si>
  <si>
    <t>Viviane</t>
  </si>
  <si>
    <t>François Xavier</t>
  </si>
  <si>
    <t>Barbara</t>
  </si>
  <si>
    <t>Gérald</t>
  </si>
  <si>
    <t>Nicolas</t>
  </si>
  <si>
    <t>Ambroise</t>
  </si>
  <si>
    <t>Thibaud</t>
  </si>
  <si>
    <t>Léocadie</t>
  </si>
  <si>
    <t>Romaric</t>
  </si>
  <si>
    <t>Daniel</t>
  </si>
  <si>
    <t>Chantal</t>
  </si>
  <si>
    <t>Lucie</t>
  </si>
  <si>
    <t>Odile</t>
  </si>
  <si>
    <t>Ninon</t>
  </si>
  <si>
    <t>Alice</t>
  </si>
  <si>
    <t>Gaël</t>
  </si>
  <si>
    <t>Gatien</t>
  </si>
  <si>
    <t>Urbain</t>
  </si>
  <si>
    <t>Théophile</t>
  </si>
  <si>
    <t>Pierre</t>
  </si>
  <si>
    <t>Françoise Xavière</t>
  </si>
  <si>
    <t>Armand</t>
  </si>
  <si>
    <t>Adèle</t>
  </si>
  <si>
    <t>Noël</t>
  </si>
  <si>
    <t>Etienne</t>
  </si>
  <si>
    <t>Innocent</t>
  </si>
  <si>
    <t>David</t>
  </si>
  <si>
    <t>Roger</t>
  </si>
  <si>
    <t>Sylvestre</t>
  </si>
  <si>
    <t>Jean-Marie et de Vianney</t>
  </si>
  <si>
    <r>
      <rPr>
        <sz val="12"/>
        <color indexed="23"/>
        <rFont val="Arial"/>
        <family val="2"/>
      </rPr>
      <t>Cliquer sur les noms des mois ou sur les onglets en bas de cette feuille pour planifier mois par mois</t>
    </r>
    <r>
      <rPr>
        <sz val="48"/>
        <color indexed="23"/>
        <rFont val="Arial"/>
        <family val="2"/>
      </rPr>
      <t xml:space="preserve"> </t>
    </r>
  </si>
  <si>
    <t xml:space="preserve"> Vacances scolaires zone B</t>
  </si>
  <si>
    <t>Jours fériés</t>
  </si>
  <si>
    <t>Les périodes de vacances hiver, printemps  peuvent être modifiées</t>
  </si>
  <si>
    <t>Tant que l'homme sera mortel, il ne sera jamais décontracté. Woody Allen</t>
  </si>
  <si>
    <t>Un homme ne va jamais plus loin que lorsqu'il ignore où il va. Jean Giono</t>
  </si>
  <si>
    <t>La tâche des instituteurs, ces obscurs soldats de la civilisation, est de donner au peuple les moyens intellectuels de se révolter. Louise Michel</t>
  </si>
  <si>
    <t>La vie est une rose dont chaque pétale est une illusion, chaque épine une réalité. Chateaubriand</t>
  </si>
  <si>
    <t>Pour retrouver une aiguille dans une botte de foin, il suffit d'y mettre le feu puis de fouiller les cendres avec un aimant. Bernard Werber</t>
  </si>
  <si>
    <t>La liberté extérieure ne nous sera octroyée que dans la mesure exacte où nous aurons su, à un moment donné, développer notre liberté intérieure.  Gandhi</t>
  </si>
  <si>
    <t>Mieux vaut marcher que courir, mieux vaut s'arrêter que marcher, mieux vaut s'asseoir que marcher et mieux vaut se coucher que tout le reste. Proverbe chinois</t>
  </si>
  <si>
    <t>On pourra considérer les femmes et les hommes égaux en politique le jour où il y aura des femmes ministres incompétentes. Françoise Giroud</t>
  </si>
  <si>
    <t>Il n'existe que deux choses infinies, l'univers et la bêtise humaine... mais pour l'univers, je n'ai pas de certitude absolue. Albert Einstein</t>
  </si>
  <si>
    <t>Lorsque l'on se cogne la tête contre un pot et que cela sonne creux, ce n'est pas forcément le pot qui est vide. Confucius</t>
  </si>
  <si>
    <t>L'enfant est le dernier poète d'un monde qui s'embête à devenir grand. Paul Valéry</t>
  </si>
  <si>
    <t>Les femmes seront les égales des hommes le jour où elles accepteront d'être chauves et de trouver ça distingué. Coluche</t>
  </si>
  <si>
    <t>Avec nos pensées, nous créons le monde. Bouddha</t>
  </si>
  <si>
    <t>Ce sont les enfants et les oiseaux qu'il faut interroger sur le goût des cerises et des fraises. Goethe</t>
  </si>
  <si>
    <t>Ce n'est pas parce qu'un problème n'a pas été résolu qu'il est impossible à résoudre. Agatha Christie</t>
  </si>
  <si>
    <t>Il n'y a guère que le sublime qui puisse nous aider dans l'ordinaire de la vie. Alain</t>
  </si>
  <si>
    <t>J'existe, le me suis rencontré. Gotlib</t>
  </si>
  <si>
    <t>Si ce que tu as à dire n'est pas plus beau que le silence, alors tais-toi. Proverbe chinois</t>
  </si>
  <si>
    <t>Quand on peut souffrir et aimer, on peut beaucoup, on peut le plus qu'on puisse au monde. Charles de Foucauld</t>
  </si>
  <si>
    <t>Entre l’homme qui se fait comprendre et celui qui ne le fait pas il y a un abîme de différence. Le premier sauve sa vie. Primo Levi</t>
  </si>
  <si>
    <t>L'horloge est une belle invention pour rappeler l'heure des repas. Diogène Le Cynique</t>
  </si>
  <si>
    <t>Si le soleil entre dans la maison, il est un peu dans votre coeur. Le Corbusier</t>
  </si>
  <si>
    <t>J’ai rêvé d’un monde de soleil dans la fraternité de mes frères aux yeux bleus. Léopold Sédar Senghor</t>
  </si>
  <si>
    <t>Ce n'est pas parce que les choses sont difficiles que nous n'osons pas, c'est parce que nous n'osons pas qu'elles sont difficiles. Sénèque</t>
  </si>
  <si>
    <t>C'est avoir tort que d'avoir raison trop tôt. Marguerite Yourcenar</t>
  </si>
  <si>
    <t>Celui qui est le maître de lui-même est plus grand que celui qui est le maître du monde. Bouddha</t>
  </si>
  <si>
    <t>Il ne faut pas de tout pour faire un monde. Il faut du bonheur, et rien d'autre. Paul Eluard</t>
  </si>
  <si>
    <t>Les paroles seules comptent. Le reste est bavardage. Ionesco</t>
  </si>
  <si>
    <t>La musique est une révélation plus haute que toute sagesse et toute philosophie. Beethoven</t>
  </si>
  <si>
    <t>Ce qui compte ce n'est pas le vote, c'est comment on compte les votes. Joseph Staline</t>
  </si>
  <si>
    <t>Quand tu arrives en haut de la montagne, continue de grimper. Proverbe tibétain</t>
  </si>
  <si>
    <t>Quand une situation intérieure n'est pas amenée à la conscience, elle se manifeste à l'extérieur, sous forme de destin. Jung</t>
  </si>
  <si>
    <t>L'élève, comme la rivière, aimerait suivre son cours tout en restant dans son lit...Albert Camus</t>
  </si>
  <si>
    <t>L'homme devrait mettre autant d'ardeur à simplifier sa vie qu'il en met à la compliquer. Bergson</t>
  </si>
  <si>
    <t>En Provence, le soleil se lève deux fois, le matin et après la sieste. Yvan Audouard</t>
  </si>
  <si>
    <t>Le lâche meurt plusieurs fois par jour, l'homme courageux ne meurt qu'une fois. Giovanni Falcone</t>
  </si>
  <si>
    <t>Si tu comprends autant que moi, alors c'est que t'es moins con que t'en as l'air. Raymond Queneau</t>
  </si>
  <si>
    <t>J'ai décidé d'être heureux parce que c'est bon pour la santé. Voltaire</t>
  </si>
  <si>
    <t>Que serions-nous sans le secours de ce qui n'existe pas?  Paul Valéry</t>
  </si>
  <si>
    <t>J'ai tout donné au soleil, tout, sauf mon ombre. Apollinaire</t>
  </si>
  <si>
    <t>Il y a une chose plus terrible que la calomnie, c'est la vérité.  Talleyrand</t>
  </si>
  <si>
    <t>Les rivières sont des chemins qui marchent, et qui portent où l'on veut aller. Pascal</t>
  </si>
  <si>
    <t>Le sage, sans agir, oeuvre. Lao-Tseu</t>
  </si>
  <si>
    <t>Un tout petit caillou peut briser une grande jarre. Proverbe chinois</t>
  </si>
  <si>
    <t>Chaque pomme est une fleur qui a connu l'amour. Félix Leclerc</t>
  </si>
  <si>
    <t>L'homme, c'est chez la femme que je l'ai trouvé.  Georges Simenon</t>
  </si>
  <si>
    <t>La vie est simplement un mauvais quart d'heure composé d'instants exquis. Oscar Wilde</t>
  </si>
  <si>
    <t>L'expérience est une bougie qui n'éclaire que celui qui la porte. Confucius</t>
  </si>
  <si>
    <t>La mode se démode, le style jamais.  Coco Chanel</t>
  </si>
  <si>
    <t>Je ne savais pas que c'était si simple de faire son devoir quand on est en danger. Jean Moulin - Premier combat</t>
  </si>
  <si>
    <t>Les hommes n'ont pas de cellulite. Rien que pour ça, on sait que Dieu est un homme. Rita Rudner</t>
  </si>
  <si>
    <t>Il y aurait plusieurs façons d'être con, mais le con choisit toujours la pire. Frédéric Dard</t>
  </si>
  <si>
    <t>On ne peut pas avancer si on n'est pas subversif.  Laurent Schwartz</t>
  </si>
  <si>
    <t>Certains jours, j'ai rêvé d'une gomme à effacer l'immondice humaine. Louis Aragon</t>
  </si>
  <si>
    <t>C'est une expérience éternelle que tout homme qui a du pouvoir est porté à en abuser. Montesquieu</t>
  </si>
  <si>
    <t>Le dard du mépris perce l'écaille de la tortue.</t>
  </si>
  <si>
    <t>Il est bon de dire du bien de soi-même... Ça se répète et on finit par ne plus savoir d'où ça vient. Marcel Achard</t>
  </si>
  <si>
    <t>L'illusion des lâches est de croire qu'avec beaucoup de prudence, on peut échapper à son destin. Jean Dutourd</t>
  </si>
  <si>
    <t>Vieillir, c'est encore le seul moyen qu'on ait trouvé pour vivre longtemps. Jean-Louis Aubert</t>
  </si>
  <si>
    <t>A quoi bon soulever des montagnes quand il est si simple de passer par-dessus? Boris Vian</t>
  </si>
  <si>
    <t>Le manipulateur est un dealer, il vous livre ses doses, vous rend dépendant et s'enrichit en vous méprisant. J. Eldi</t>
  </si>
  <si>
    <t>Le mépris efface l'injure plus vite que la vengeance. Thomas Fuller</t>
  </si>
  <si>
    <t>Si le problème a une solution, il ne sert à rien de s'inquiéter. Mais s'il n'en a pas, alors s'inquiéter ne change rien. Proverbe tibétain</t>
  </si>
  <si>
    <t>Nous savons au moins déjà une chose, c'est que l'homme est merveilleux, et que les hommes sont pitoyables. René Barjavel</t>
  </si>
  <si>
    <t>Avec tout ce que je sais, on pourrait faire un livre... il est vrai qu'avec tout ce que je ne sais pas, on pourrait faire une bibliothèque. Sacha Guitry</t>
  </si>
  <si>
    <t>Etre heureux, ce n'est pas bon signe, c'est que le malheur a manqué le coche, il arrivera par le suivant. Marcel Aymé</t>
  </si>
  <si>
    <t>Lorsque tu seras dans l'autre monde prends le loup pour ami, car lui seul connaît l'ordre de la forêt. Proverbe de Sibérie orientale</t>
  </si>
  <si>
    <t>Dieu a fait l'homme avant la femme pour lui permettre de placer quelques mots! Jules Renard</t>
  </si>
  <si>
    <t>Le chauffeur est, de loin, la partie la plus dangereuse de l'automobile. Léo Campion</t>
  </si>
  <si>
    <t>La fiction, c'est la part de vérité qu'il existe en chaque mensonge. Stephen King</t>
  </si>
  <si>
    <t>Tant va l'autruche à l'eau qu'à la fin elle se palme. Raymond Queneau</t>
  </si>
  <si>
    <t>Le monde est plein d'honnêtes gens. On les reconnaît à ce qu'ils font les mauvais coups avec plus de maladresse. Charles Péguy</t>
  </si>
  <si>
    <t>Si tu travailles avec un marteau-piqueur pendant un tremblement de terre, désynchronise-toi, sinon tu travailles pour rien. Jean-Claude Vandamme.</t>
  </si>
  <si>
    <t>Quand un enfant a de mauvaises notes à l'école, c'est qu'il s'est trompé en copiant.  Pierre Perret</t>
  </si>
  <si>
    <t>En politique, il faut toujours suivre le droit chemin. On est sûr de n'y rencontrer personne. Bismarck</t>
  </si>
  <si>
    <t>Même pour le simple envol d'un papillon tout le ciel est nécessaire. Paul Claudel</t>
  </si>
  <si>
    <t xml:space="preserve"> N'interrompez jamais un ennemi qui est en train de faire une erreur. Napoléon Bonaparte</t>
  </si>
  <si>
    <t>Tout le monde peut faire des erreurs et les imputer à autrui: c'est faire de la politique. Georges Clemenceau</t>
  </si>
  <si>
    <t>Dans une guerre, ce qui se passe, ce n'est jamais ce qu'on avait prévu. Alors, ce qui compte, c'est d'avoir le moral! Marcel Bigeard</t>
  </si>
  <si>
    <t>Quand sera brisé l'infini servage de la femme, quand elle vivra pour elle et par elle, elle sera poète, elle aussi! Arthur Rimbaud</t>
  </si>
  <si>
    <t>La laideur a ceci de supérieur à la beauté qu'elle ne disparaît pas avec le temps. Serge Gainsbourg</t>
  </si>
  <si>
    <t>Le tennis et le ping-pong, c'est pareil. Sauf qu'au tennis, les joueurs sont debout sur la table. Coluche</t>
  </si>
  <si>
    <t>Choisissez un travail que vous aimez et vous n'aurez pas à travailler un seul jour de votre vie. Confucius</t>
  </si>
  <si>
    <t>Tant que sur la terre il restera un homme pour chanter, il nous sera encore permis d'espérer. Gabriel Celaya</t>
  </si>
  <si>
    <t>Mon expérience générale m'a convaincu qu'il n'y a pas d'autre Dieu que la Vérité. Mahatma Gandhi</t>
  </si>
  <si>
    <t>N'attends pas que les événements arrivent comme tu le souhaites. Décide de vouloir ce qui arrive... et tu seras heureux. Epictète</t>
  </si>
  <si>
    <t>Mangez sur l'herbe, dépêchez-vous, un jour ou l'autre l'herbe mangera sur vous. Jacques Prévert</t>
  </si>
  <si>
    <t>La confiture n'est bonne que s'il faut monter sur une chaise pour attraper le pot dans le placard. Alexandre Vialatte</t>
  </si>
  <si>
    <t>Tous les yeux regardent, peu observent, très peu voient. Albert Sanchez Pino</t>
  </si>
  <si>
    <t>Accroche ton chariot à une étoile. Ralph Waldo Emerson</t>
  </si>
  <si>
    <t>Les sons doivent être saisis au vol par les ailes pour qu’ils ne tombent pas dans les oreilles des sourds. Eugène Ionesco</t>
  </si>
  <si>
    <t>Hay que endurecerte pero sin perder la ternura, jamás! Soyez réalistes: demandez l'impossible! Che Guevara (Le Che)</t>
  </si>
  <si>
    <t>Une nation qui produit de jour en jour des hommes stupides achète à crédit sa propre mort spirituelle. Martin Luther King</t>
  </si>
  <si>
    <t>La littérature n'a rien à voir avec la richesse du vocabulaire, sinon le plus grand des chefs-d'oeuvre serait le dictionnaire. Paul Léautaud</t>
  </si>
  <si>
    <t>Les racistes sont des gens qui se trompent de colère. Léopold Sédar Senghor</t>
  </si>
  <si>
    <t>Certains peintres transforment le soleil en un point jaune; d'autres transforment un point jaune en soleil. Pablo Picasso</t>
  </si>
  <si>
    <t>Il faut rajouter de la vie aux années et non des années à la vie. Proverbe chinois</t>
  </si>
  <si>
    <t>Imaginer, c'est hausser le réel d'un ton. Gaston Bachelard</t>
  </si>
  <si>
    <t>L'homme n'est pas fait pour travailler et la preuve, c'est que ça le fatigue. Marcel Proust</t>
  </si>
  <si>
    <t>La sagesse, c'est d'avoir des rêves suffisamment grands pour ne pas les perdre de vue lorsqu'on les poursuit. Oscar Wilde</t>
  </si>
  <si>
    <t>Cette nuit, en regardant le ciel, je suis arrivé à la conclusion qu'il y a beaucoup plus d'étoiles qu'on en a besoin. Quino</t>
  </si>
  <si>
    <t>Je ne pourrai jamais m'amuser les dimanches, car je n'arrive pas à oublier que le lendemain j'ai école. Bill Watterson</t>
  </si>
  <si>
    <t>Avec Françoise, nous nous partageons les tâches à la maison. J'apporte la poussière, elle nettoie! Jacques Dutronc</t>
  </si>
  <si>
    <t>On a toujours tort d'essayer d'avoir raison devant des gens qui ont toutes les bonnes raisons de croire qu'ils n'ont pas tort ! Raymond Devos</t>
  </si>
  <si>
    <t>La rêverie vagabonde est nécessaire à une bonne hygiène de vie, à l'équilibre de l'homme dans la bourrasque quotidienne. Bernard Pivot</t>
  </si>
  <si>
    <t>Le temps est assassin et emporte avec lui les rires des enfants. Renaud</t>
  </si>
  <si>
    <t>Le chef c'est celui qui peut prendre la dernière goutte de café sans avoir à en refaire. Scott Adams</t>
  </si>
  <si>
    <t>La femme est capable de tous les exercices de l'homme sauf de faire pipi debout contre un mur. Colette</t>
  </si>
  <si>
    <t>La musique commence là où s'arrête le pouvoir des mots. Richard Wagner</t>
  </si>
  <si>
    <t>Mercredi 28: Copier sur un seul, c'est du plagiat. Copier sur deux, c'est de la recherche. Wilson Mizner</t>
  </si>
  <si>
    <t>La clairvoyance est une terrible maladie. Elle nous est donnée pour nous embarrasser, jamais pour nous renforcer. Jean-Edern Hallier</t>
  </si>
  <si>
    <t>Quand on ne travaillera plus les lendemains des jours de repos, la fatigue sera vaincue. Alphonse Allais</t>
  </si>
  <si>
    <t>Le vase donne une forme au vide, et la musique au silence. Georges Braque</t>
  </si>
  <si>
    <t>Il n'y a qu'une antistrophe entre femme folle à la messe et femme molle à la fesse. François Rabelais</t>
  </si>
  <si>
    <t>L'homme naît sans dents, sans cheveux et sans illusions, et il meurt de même, sans cheveux, sans dents et sans illusions. Alexandre Dumas</t>
  </si>
  <si>
    <t>Les plats se lisent et les livres se mangent. Marcel Proust</t>
  </si>
  <si>
    <t>Il te restera toujours tes rêves pour réinventer le monde que l'on t'a confisqué. Yasmina Khadra</t>
  </si>
  <si>
    <t>Mêle à la sagesse un grain de folie; il est bon quelquefois d'oublier la sagesse. Horace - Livre IV</t>
  </si>
  <si>
    <t>Meilleur que mille mots privés de sens est un seul mot raisonnable, qui peut amener le calme chez celui qui l'écoute. Bouddha</t>
  </si>
  <si>
    <t>Il y a des cimetières tellement tristes que ça ne donne pas envie de mourir. Michèle Bernier</t>
  </si>
  <si>
    <t>Souriez, car vos dents ne sont pas seulement faites pour manger ou pour mordre. Man Ray</t>
  </si>
  <si>
    <t>Quand je suis triste, je pense à vous, comme l'hiver on pense au soleil, et quand je suis gai, je pense à vous, comme en plein soleil on pense à l'ombre. Victor Hugo</t>
  </si>
  <si>
    <t>Pour atteindre la vérité, il faut une fois dans la vie se défaire de toutes les opinions qu'on a reçues, et reconstruire de nouveau tout le système de ses connaissances. Descartes</t>
  </si>
  <si>
    <t>La peinture, c'est très facile quand vous ne savez pas comment faire. Quand vous le savez, c'est très difficile. Edgar Degas</t>
  </si>
  <si>
    <t>En réalité, chaque lecteur est, quand il lit, le propre lecteur de soi-même. Marcel Proust</t>
  </si>
  <si>
    <t>La vie c'est ça, un bout de lumière qui finit dans la nuit. Louis-Ferdinand Céline</t>
  </si>
  <si>
    <t>La paresse, c'est se lever à 6 heures du matin pour avoir plus longtemps à ne rien faire. Tristan Bernard</t>
  </si>
  <si>
    <t>Je préfère un vélo à un cheval, les freins sont plus faciles à vérifier. Lambert Jeffries</t>
  </si>
  <si>
    <t>Ce qui a été cru partout, par tous et pour toujours, a toutes les chances d'être faux. Paul Valéry</t>
  </si>
  <si>
    <t>L'homme est le seul animal à savoir quelque chose de son grand-père. Régis Debray</t>
  </si>
  <si>
    <t xml:space="preserve">Si tu n'es pas capable de voir les autres, tu ne peux pas non plus te voir toi-même. Rosa Montero </t>
  </si>
  <si>
    <t>Dès qu'on a pensé quelque chose, chercher en quel sens le contraire est vrai. Simone Weil</t>
  </si>
  <si>
    <t>Nous percevons toujours ce qui est nouveau chaussé de nos lunettes du passé et notre vue s'y déforme. Jacques Séguéla</t>
  </si>
  <si>
    <t>Il faut aimer au-dessus de ses moyens. Jacques de Bourbon Busset</t>
  </si>
  <si>
    <t>Être humain est un long travail d'illusion. Bernard Noël</t>
  </si>
  <si>
    <t>Le nœud est à la cravate ce que le cerveau est à l'homme. La Rochefoucauld</t>
  </si>
  <si>
    <t xml:space="preserve">La paix est un rêve suspendu. Kofi Annanez, </t>
  </si>
  <si>
    <t>Avant de changer d'idée, s'assurer qu'on en a déjà une. Albert Brie</t>
  </si>
  <si>
    <t>Combien de gens meurent avant d'avoir fait le tour d'eux-mêmes! Sainte-Beuve</t>
  </si>
  <si>
    <t>La police est sur les dents, celles des autres, évidemment. Boris Vian</t>
  </si>
  <si>
    <t>Le futur n'est autre que du présent qui se précipite à notre rencontre. Frédéric Dard</t>
  </si>
  <si>
    <t>Les femmes vivent plus longtemps que les hommes. Surtout quand elles sont veuves. Georges Clémenceau</t>
  </si>
  <si>
    <t>Est-ce que c'est en remettant toujours au lendemain la catastrophe que nous pourrions faire le jour même que nos l'éviterons? Raymond Devos</t>
  </si>
  <si>
    <t>Ne perds jamais ton ignorance, tu ne pourras pas la remplacer. Erich Maria Remarque</t>
  </si>
  <si>
    <t>Ils ne savaient pas que c’était impossible. Alors, ils l’ont fait. Mark Twain</t>
  </si>
  <si>
    <t>Notre tête est ronde pour permettre à la pensée de changer de direction. Francis Picabia</t>
  </si>
  <si>
    <t>L'amour, c'est quand on rencontre quelqu'un qui vous donne de vos nouvelles. André Breton</t>
  </si>
  <si>
    <t>Lorsque les trains déraillent, ce qui me fait de la peine, ce sont les morts de première classe. Salvador Dali</t>
  </si>
  <si>
    <t>L'habituel défaut de l'homme est de ne pas prévoir l'orage par beau temps. Nicolas Machiavel</t>
  </si>
  <si>
    <t>La sagesse est d'être fou lorsque les circonstances en valent la peine. Jean Cocteau</t>
  </si>
  <si>
    <t>Ce qui me bouleverse, ce n'est pas que tu m'aies menti, c'est que désormais, je ne pourrai plus te croire. Nietzsche</t>
  </si>
  <si>
    <t>Ne demande jamais ton chemin à quelqu'un qui le connaît, car tu ne pourrais pas t'égarer! Nahman de Braslaw</t>
  </si>
  <si>
    <t>Le soleil n'oublie jamais un village, même s'il est petit. Proverbe africain</t>
  </si>
  <si>
    <t>La parole ne représente parfois qu'une manière, plus adroite que le silence, de se taire. Simone de Beauvoir</t>
  </si>
  <si>
    <t>On commence à vieillir quand on finit d'apprendre. Proverbe japonais</t>
  </si>
  <si>
    <t>Qui apaise la colère éteint un feu; qui attise la colère, sera le premier à périr dans les flammes. Hazrat Ali</t>
  </si>
  <si>
    <t>Entre le point d'exclamation de la vie et le point d'interrogation de la mort: tout n'est que ponctuation. Tristan Maya</t>
  </si>
  <si>
    <t>L'alcool dégrise. Après quelques gorgées de cognac, je ne pense plus à toi. Marguerite Yourcenar</t>
  </si>
  <si>
    <t>Les mouettes naissent des mouchoirs que l'on agite au départ du bateau. Ramon Gomez de la Serna</t>
  </si>
  <si>
    <t>Aujourd'hui, j'ai permis au soleil de se lever plus tôt que moi. Georg Christoph Lichtenberg</t>
  </si>
  <si>
    <t>Même une feuille de papier est plus légère si on la porte à deux. Proverbe coréen</t>
  </si>
  <si>
    <t>Je poursuivrai ma chance jusqu'au fond de l'eau. Jules César</t>
  </si>
  <si>
    <t>Souvent ceux qui sont capables de réfléchir deviennent malheureux. Alexis Carrel</t>
  </si>
  <si>
    <t>On ne peut pas empêcher un homme de montrer ce qu'il vaut. Graham Greene</t>
  </si>
  <si>
    <t>Les pattes du canard sont courtes, il est vrai; mais les allonger ne lui apporterait rien. Tchouang-Tseu</t>
  </si>
  <si>
    <t>La nature est prévoyante: elle a fait pousser la pomme en Normandie sachant que c'est dans cette région qu'on boit le plus de cidre. Henri Monnier</t>
  </si>
  <si>
    <t>D'un oeil, observer le monde extérieur, de l'autre regarder au fond de soi-même. Amedeo Modigliani</t>
  </si>
  <si>
    <t>Il est impossible de vous dire mon âge, il change tout le temps. Alphonse Allais</t>
  </si>
  <si>
    <t>L'erreur ne devient pas vérité parce qu'elle se propage et se multiplie ; la vérité ne devient pas erreur parce que nul ne la voit. Gandhi</t>
  </si>
  <si>
    <t>Le désaccord pourrait être le chemin le plus court entre deux opinions. Khalil Gibran</t>
  </si>
  <si>
    <t>Telle est la vie des hommes. Quelques joies, très vite effacées par d'inoubliables chagrins. Il n'est pas nécessaire de le dire aux enfants. Marcel Pagnol</t>
  </si>
  <si>
    <t>Il en est des défauts, comme des phares d'automobiles. Seuls ceux des autres nous aveuglent. Maurice Druon</t>
  </si>
  <si>
    <t>Pleure : les larmes sont les pétales du coeur. Paul Eluard</t>
  </si>
  <si>
    <t>Le sexe masculin est ce qu'il y a de plus léger au monde, une simple pensée le soulève.San Antonio</t>
  </si>
  <si>
    <t>Il y a des visages plus beaux que le masque qui les couvre. Jean-Jacques Rousseau</t>
  </si>
  <si>
    <t>La vérité est en marche et rien ne l'arrêtera. Emile Zola</t>
  </si>
  <si>
    <t>Le dimanche, on échange les ennuis de la semaine contre l'Ennui. Paul Morand</t>
  </si>
  <si>
    <t>On ne lègue pas la terre à ses enfants car on hérite d'une terre qui appartient à ses enfants.  Proverbe indien</t>
  </si>
  <si>
    <r>
      <t xml:space="preserve">Partir, c'est mourir un peu. </t>
    </r>
    <r>
      <rPr>
        <sz val="12"/>
        <rFont val="Arial"/>
        <family val="2"/>
      </rPr>
      <t>É</t>
    </r>
    <r>
      <rPr>
        <sz val="12"/>
        <rFont val="Times New Roman"/>
        <family val="1"/>
      </rPr>
      <t>crire, c'est vivre davantage. André Comte-Sponville</t>
    </r>
  </si>
  <si>
    <t>D'un homme, tout est possible ; d'une femme, tout est probable. Henri de Régnier</t>
  </si>
  <si>
    <t>Je redoute trois journaux plus que 100.000 baïonnettes. Napoléon Bonaparte</t>
  </si>
  <si>
    <t>Qu'advient-il du trou lorsque le fromage a disparu? Bertolt Brecht</t>
  </si>
  <si>
    <t>Sur les ailes du Temps, la tristesse s'envole. Jean de La Fontaine</t>
  </si>
  <si>
    <t>Il n'y a personne qui soit né sous une mauvaise étoile, il n'y a que des gens qui ne savent pas lire le ciel. Dalaï Lama</t>
  </si>
  <si>
    <t>Si vous ne pouvez expliquer un concept à un enfant de six ans, c'est que vous ne le comprenez pas complètement. Albert Einstein</t>
  </si>
  <si>
    <t>Les hommes ont une vie plus agréable que les femmes. Premièrement, ils se marient plus tard et, deuxièmement, ils meurent plus tôt. H. L. Mencken</t>
  </si>
  <si>
    <t>Une devinette pour la fête de la musique:</t>
  </si>
  <si>
    <t>Un diplomate est un homme qui se rappelle l'anniversaire d'une femme et qui oublie son âge. Somerset Maugham</t>
  </si>
  <si>
    <t>Le temps met tout en lumière. Thalès</t>
  </si>
  <si>
    <t>Dans une fille, quand on ne se souvient que d'un détail, c'est qu'on est tombé amoureux. Daniel Picouly</t>
  </si>
  <si>
    <t>On ne prête qu'aux riches, et on a bien raison, parce que les autres remboursent difficilement. Tristan Bernard</t>
  </si>
  <si>
    <t>L'amour est le seul rêve qui ne se rêve pas. Paul Fort</t>
  </si>
  <si>
    <t>Il y a deux sortes de temps : y a le temps qui attend et le temps qui espère. Jacques Brel</t>
  </si>
  <si>
    <t>Quand une idée se saisit trop de moi au milieu de la rue, je tombe. Stendhal</t>
  </si>
  <si>
    <t>La mélancolie est une maladie qui consiste à voir les choses comme elles sont. Gérard de Nerval</t>
  </si>
  <si>
    <t>La résilience, c'est l'art de naviguer dans les torrents. Boris Cyrulnik</t>
  </si>
  <si>
    <t>On ne fait jamais d'erreur sans se tromper. Jacques Prévert</t>
  </si>
  <si>
    <t>Le cœur d'une mère est un abîme au fond duquel se trouve toujours un pardon. Honoré de Balzac</t>
  </si>
  <si>
    <t>L'espérance est la dernière chose qui meurt dans l'homme. Diogène Le Cynique</t>
  </si>
  <si>
    <t>La bigamie, c'est quand on a deux femmes; et la monotonie, c'est quand on n'en a qu'une! Coluche</t>
  </si>
  <si>
    <t>La curiosité mène à tout : parfois à écouter aux portes, parfois à découvrir l'Amérique. José Maria Eça de Queiros</t>
  </si>
  <si>
    <t>Dans une église, il y a toujours quelque chose qui cloche. Jacques Prévert</t>
  </si>
  <si>
    <t>On devrait toujours être amoureux. C'est la raison pour laquelle on ne devrait jamais se marier. Oscar Wilde</t>
  </si>
  <si>
    <t>Je cultive mon jardin. Et dans ma vie professionnelle comme dans mon carré de jardin, j'ai bien l'intention d'exclure les navets! Louis De Funès</t>
  </si>
  <si>
    <t>Si ce n'est pas expressément interdit, c'est permis. Luis César Menotti</t>
  </si>
  <si>
    <t>Les vers de terre s'enfoncent dans le sol pour ne pas tomber amoureux des étoiles. Yvan Audouard</t>
  </si>
  <si>
    <t>Faites que le rêve dévore votre vie afin que la vie ne dévore pas votre rêve. Antoine de Saint-Exupéry</t>
  </si>
  <si>
    <t>Si les faits ne correspondent pas à la théorie, changez les faits. Albert Einstein</t>
  </si>
  <si>
    <t>Ne t'écarte pas des futurs possibles avant d'être certain que tu n'as rien à apprendre d'eux. Richard Bach</t>
  </si>
  <si>
    <t>S'il fallait se fier à ses poèmes pour savoir ce qu'un poète pense, on se ferait de drôles d'illusions. Jacques Ferron</t>
  </si>
  <si>
    <t>Un mort qui ressuscite déçoit toujours un peu son monde. Marcel Aymé</t>
  </si>
  <si>
    <t>Je mens, mais mes mensonges deviennent des vérités. André Malraux</t>
  </si>
  <si>
    <t>L'été, la nuit, les bruits sont en fête. Edgar Allan</t>
  </si>
  <si>
    <t>Quand on s'en va pour la première fois, on ne sait pas comment se retourner. Didier van Cauwelaert</t>
  </si>
  <si>
    <t>Dieu, ou le zéro des mathématiques, sans valeur en lui-même, mais indispensable pour la numération. Edouard Herriot</t>
  </si>
  <si>
    <t>Au mal une fois fait il n'est pas de remède. Homère</t>
  </si>
  <si>
    <t>Il est bien vrai que la beauté de la science et de l'art est consolatrice. Jean Jaurès</t>
  </si>
  <si>
    <t>Les maîtres d’école sont des jardiniers en intelligences humaines. Victor Hugo</t>
  </si>
  <si>
    <t>Tout travail tend à se dilater pour remplir le temps disponible. Cyril Northcote Parkinson</t>
  </si>
  <si>
    <t>Comme je ne suis pas payé en fonction de ce que je fais, je fais en fonction de ce que je suis payé. Georges Wolinski</t>
  </si>
  <si>
    <t>C’est en saignant qu’on devient enseignant. Philippe Geluck – Le chat</t>
  </si>
  <si>
    <t>Vous pouvez amener un enfant à l'école, mais vous ne pouvez pas le forcer à réfléchir. Elbert Hubbard</t>
  </si>
  <si>
    <t>De toutes les écoles que j'ai fréquentées, c'est l'école buissonnière qui m'a paru la meilleure. Anatole France</t>
  </si>
  <si>
    <t>L'idée est un arrêt de la pensée. Henri Bergson</t>
  </si>
  <si>
    <t>Par le monde, il y a beaucoup plus de couillons que d'hommes. François Rabelais</t>
  </si>
  <si>
    <t>Est-ce ainsi que les hommes vivent? Et leurs baisers au loin les suivent. Louis Aragon</t>
  </si>
  <si>
    <t>La pierre n'a qu'un langage que l'imagination crée et se murmure à son oreille. Louis Mery</t>
  </si>
  <si>
    <t>Principe de Peter: dans une hiérarchie, tout employé a tendance à s'élever au niveau de son incompétence. Laurence Peter</t>
  </si>
  <si>
    <t>Quand un homme marche vers son destin, il est bien souvent forcé de changer de direction. Paulo Coelho</t>
  </si>
  <si>
    <t>L'alpiniste est un homme qui conduit son corps là où, un jour, ses yeux ont regardé... Gaston Rébuffat</t>
  </si>
  <si>
    <t>Celui qui confesse son ignorance la montre une fois; celui qui essaye de la cacher la montre plusieurs fois. Proverbe japonais</t>
  </si>
  <si>
    <t>La sérénité ne peut être atteinte que par un esprit désespéré et, pour être désespéré, il faut avoir beaucoup vécu et aimer encore le monde. Blaise Cendrars</t>
  </si>
  <si>
    <t>Ceux qui refusent de regarder la réalité appellent leur propre destruction. Tout simplement. James Baldwin</t>
  </si>
  <si>
    <t>Paie le mal avec la justice, et la bonté avec la bonté. Lao-Tseu</t>
  </si>
  <si>
    <t>La seule chose qu'on est sûr de ne pas réussir est celle qu'on ne tente pas. Paul-Emile Victor</t>
  </si>
  <si>
    <t>Le fait que les hommes tirent peu de profit des leçons de l'Histoire est la leçon la plus importante que l'Histoire nous enseigne. Aldous Huxley</t>
  </si>
  <si>
    <t>Ce qui est beau au cinéma, ce sont les raccords, c'est par les joints que pénètre la poésie. Robert Bresson</t>
  </si>
  <si>
    <t>A vingt ans, la Parisienne est adorable; à trente ans, irrésistible; à quarante, charmante. Après quarante ans? Jamais une Parisienne ne dépasse quarante ans. André Maurois</t>
  </si>
  <si>
    <t>Il faut garder quelques sourires pour se moquer des jours sans joie. Charles Trenet</t>
  </si>
  <si>
    <t>Les espoirs des hommes instruits valent mieux que la richesse des ignorants. Démocrite</t>
  </si>
  <si>
    <t>Au fond, il n'y a qu'un seul chrétien, et il est mort sur la croix. Nietzsche</t>
  </si>
  <si>
    <t>Laisse parler ton cœur, interroge les visages, n'écoute pas les langues... Umberto Eco</t>
  </si>
  <si>
    <t>Le caméléon n'a la couleur du caméléon que lorsqu'il est posé sur un autre caméléon. François Cavanna</t>
  </si>
  <si>
    <t>Il y a des fleurs partout pour qui veut bien les voir. Matisse</t>
  </si>
  <si>
    <t>J'ai besoin de me contredire parce que je ne suis pas sûr d'avoir raison. Alain Bashung</t>
  </si>
  <si>
    <t>Je suis aveugle, mais on trouve toujours plus malheureux que soi. J'aurais pu être noir! Ray Charles</t>
  </si>
  <si>
    <t>Les gens bien portants sont des malades qui s’ignorent. Jules Romain</t>
  </si>
  <si>
    <t>Le crétin diffère moins de l'homme ordinaire que celui-ci ne diffère de l'homme de génie. Gustave Flaubert</t>
  </si>
  <si>
    <t>Si j'avais le pouvoir d'oublier, j'oublierais. Toute mémoire humaine est chargée de chagrins et de troubles. Charles Dickens</t>
  </si>
  <si>
    <t>L'automne raconte à la terre les feuilles qu'elle a prêtées à l'été. Georg Christoph Lichtenberg</t>
  </si>
  <si>
    <t>Le médecin voit l'homme dans toute sa faiblesse; le juriste le voit dans toute sa méchanceté; le théologien dans toute sa bêtise. Arthur Schopenhauer</t>
  </si>
  <si>
    <t>Il n'est d'intelligence que créatrice. Amélie Nothomb</t>
  </si>
  <si>
    <t>Dès l'aurore, dis-toi d'avance : je vais rencontrer un indiscret, un ingrat, un insolent, un fourbe, un envieux, un égoïste. Marc-Aurèle</t>
  </si>
  <si>
    <t>Le mathématicien est un oiselier capturant dans une volière des oiseaux aux brillantes couleurs. Platon</t>
  </si>
  <si>
    <t>La première qualité d'un créateur, c'est le courage. Le courage d'affronter le scepticisme, le conformisme et, finalement, la jalousie. Claude Allègre</t>
  </si>
  <si>
    <t>Vous me trouvez idiot ? C'est parce que je suis en train d'échanger des idées avec vous. Paul Claudel</t>
  </si>
  <si>
    <t>Le mariage est l'union de deux personnes, une qui oublie toujours les anniversaires, l'autre jamais. Ogden Nash</t>
  </si>
  <si>
    <t>Celui qui se perd dans sa passion perd moins que celui qui perd sa passion. Saint Augustin</t>
  </si>
  <si>
    <t>On ne peut poser les pieds sur le sol tant qu'on n'a pas touché le ciel. Paul Auster</t>
  </si>
  <si>
    <t>La vie est un défi à relever, un bonheur à mériter, une aventure à tenter. Mère Teresa</t>
  </si>
  <si>
    <r>
      <t>É</t>
    </r>
    <r>
      <rPr>
        <sz val="12"/>
        <rFont val="Times New Roman"/>
        <family val="1"/>
      </rPr>
      <t>crire des vers à vingt ans, c'est avoir vingt ans. En écrire à quarante, c'est être poète. Francis Carco</t>
    </r>
  </si>
  <si>
    <t>L'humour a non seulement quelque chose de libérateur, mais encore quelque chose de sublime et d'élevé. Sigmund Freud</t>
  </si>
  <si>
    <t>L'ignorance et la superstition ont toujours un rapport étroit et même mathématique entre elles. James Fenimore Cooper</t>
  </si>
  <si>
    <t>Le véritable enseignement n'est point de te parler mais de te conduire. Antoine de Saint-Exupéry</t>
  </si>
  <si>
    <t>Mort à jamais? Qui peut le dire? Marcel Proust</t>
  </si>
  <si>
    <t>Dépêchez vous de succomber à la tentation avant qu'elle ne s'éloigne. Giacomo Giovanni Girolamo Casanova</t>
  </si>
  <si>
    <t>De l'homme à l'homme vrai, le chemin passe par l'homme fou. Michel Foucault</t>
  </si>
  <si>
    <t>Je suis capable du meilleur et du pire. Mais c'est dans le pire que je suis le meilleur. Coluche</t>
  </si>
  <si>
    <t>T'as pas besoin d'un flash quand tu photographies un lapin qui a déjà les yeux rouges. Jean-Claude Vandamme</t>
  </si>
  <si>
    <t>Le temps est un grand maître, dit-on. Le malheur est qu'il tue ses élèves. Hector Berlioz</t>
  </si>
  <si>
    <t>Je plains ceux qui ont l'air intelligent; c'est une promesse qu'on ne peut tenir. Alain</t>
  </si>
  <si>
    <t>Je n'aime pas travailler, mais j'admets que les autres travaillent. Arthur Adamov</t>
  </si>
  <si>
    <t>Quand je serai mort, on ne me fera plus souffrir. Paul Claudel</t>
  </si>
  <si>
    <t>Rien ne résiste à un acharnement de fourmi. Victor Hugo</t>
  </si>
  <si>
    <t>La réalité, c'est ce qui continue d'exister lorsqu'on cesse d'y croire. Philip K. Dick</t>
  </si>
  <si>
    <t>Il est difficile d'attraper un chat noir dans une pièce sombre, surtout lorsqu'il n'y est pas. Proverbe chinois</t>
  </si>
  <si>
    <t>Un imprimeur est un homme qui ne manque pas de caractère et qui cherche à faire bonne impression. Serge Mirjean</t>
  </si>
  <si>
    <t>On n'échappe à rien, pas même à ses fuites. Jean-Jacques Goldman</t>
  </si>
  <si>
    <t>La force c'est de pouvoir casser une barre de chocolat en quatre et de n'en manger qu'un carré. Judith Viorst</t>
  </si>
  <si>
    <t>Ce n'est pas compliqué de faire rêver les hommes. Le plus dur, c'est de les garder. Sharon Stone</t>
  </si>
  <si>
    <t>Le carré est une figure qui a un angle droit dans chaque coin. Jean-Charles</t>
  </si>
  <si>
    <t>Il faut dépenser le mépris avec une grande économie, à cause du grand nombre de nécessiteux. Chateaubriand</t>
  </si>
  <si>
    <t>La vraie inégalité entre individus, elle est quasiment insoluble, c'est l'intelligence. Yves Montand</t>
  </si>
  <si>
    <t>Quand on surveille, les patates cuisent trop lentement. Quand on va faire du piano en attendant, elles cuisent beaucoup trop vite. Loi de Murphy</t>
  </si>
  <si>
    <t>Il y a des femmes qui n'aiment pas faire souffrir plusieurs hommes à la fois, qui préfèrent s'appliquer à un seul: ce sont les femmes fidèles. Alfred Capus</t>
  </si>
  <si>
    <t>L'homme ne progresse pas de l'erreur vers la vérité, mais de vérités en vérités, d'une vérité moindre à une vérité plus grande. Swami Vivekananda</t>
  </si>
  <si>
    <t>Il y a une fissure dans toute chose; c’est ainsi qu’entre la lumière. Léonard Cohen</t>
  </si>
  <si>
    <t>La justice est une machine qui, ayant reçu une poussée de quelqu'un, continue à rouler d'elle-même. John Galsworthy</t>
  </si>
  <si>
    <t>Les escaliers montent ou descendent selon le sens où on les prend. Jean Ferrat</t>
  </si>
  <si>
    <t>Comment le vent sait-il dans quelle direction il doit souffler? Stanislaw Jerzy Lec</t>
  </si>
  <si>
    <t>Une réunion est d'autant plus longue que l'ordre du jour est plus creux. Roger Martin</t>
  </si>
  <si>
    <t>Le chemin le plus court d'un point à un autre c'est de ne pas y aller. Philippe Geluck - L'Excellent du chat</t>
  </si>
  <si>
    <t>Le cercle est le plus long chemin d'un point au même point. Tom Stoppard</t>
  </si>
  <si>
    <t>Je ne serai jamais vieux. Pour moi, être âgé c'est avoir quinze ans de plus que moi. Bernard Baruch</t>
  </si>
  <si>
    <t>Quand le sage montre la lune, l'imbécile regarde le doigt. Proverbe chinois</t>
  </si>
  <si>
    <t>L'histoire est le total des choses qui auraient pu être évitées. Konrad Adenauer</t>
  </si>
  <si>
    <t>Avec un escalier prévu pour la montée on réussit souvent à monter plus bas qu'on ne serait descendu avec un escalier prévu pour la descente. Jacques Rouxel</t>
  </si>
  <si>
    <t>Le cœur d'un enfant c'est grand. Le temps s'y transforme en espace. Michel Jonasz</t>
  </si>
  <si>
    <t>Il n'est pas de problème dont une absence de solution ne finisse par venir à bout. Henri Queuille</t>
  </si>
  <si>
    <t>Donne-moi du poison pour mourir ou des rêves pour vivre. Gunnar Ekelöf</t>
  </si>
  <si>
    <t>La vie nous console de mourir, et la mort de vivre. Théodore Jouffroy</t>
  </si>
  <si>
    <t>Quand les larmes coulent, le cœur se met à la fenêtre. René-Jean Clot</t>
  </si>
  <si>
    <t>Le silence a le poids des larmes. Louis Aragon</t>
  </si>
  <si>
    <t>L’essentiel se dit par le silence. Proverbe africain</t>
  </si>
  <si>
    <t>C'est un drôle de pays, la France, où les négociations ont toujours lieu après le déclenchement des grèves et non avant. Françoise Giroud</t>
  </si>
  <si>
    <t>Ceux qui rêvent éveillés ont conscience de mille choses qui échappent à ceux qui ne rêvent qu'endormis. Edgar Allan Poe</t>
  </si>
  <si>
    <t>Ce sont rarement les réponses qui apportent la vérité, mais l'enchaînement des questions. Daniel Pennac</t>
  </si>
  <si>
    <t>C'est l'art qui, loin d'imiter la nature, ne s'en inspire que pour la faire comprendre. Le Senne, Traité de morale</t>
  </si>
  <si>
    <t>Je n'ai besoin de rien, mais rien ne me suffirait. Jean Rostand</t>
  </si>
  <si>
    <t>Le secret du bonheur en amour, ce n'est pas d'être aveugle mais de savoir fermer les yeux quand il le faut. Simone Signoret</t>
  </si>
  <si>
    <t>Avoir des enfants c'est une calamité; ne pas en avoir, c'est une malédiction. Anémone</t>
  </si>
  <si>
    <t>Chez certains, la vieillesse attache plus de rides en l'esprit qu'au visage. Montaigne</t>
  </si>
  <si>
    <t>Fermer les maisons closes, c'est plus qu'un crime, c'est un pléonasme. Arletty</t>
  </si>
  <si>
    <t>La politique est une guerre sans effusion de sang et la guerre une politique sanglante. Mao Tsé-Toung</t>
  </si>
  <si>
    <t>L'origine des maux profonds dont souffre l'humanité vient de la guerre sourde que se font les femmes maigres et les femmes grasses. Rémy de Gourmont</t>
  </si>
  <si>
    <t>Si c'est votre façon d'aimer, je vous prie de me haïr. Molière - Extrait de Le sicilien</t>
  </si>
  <si>
    <t>La poésie, c'est comme le radium: pour en obtenir un gramme, il faut des années d'effort.    Vladimir Vladimirovitch Maïakovski</t>
  </si>
  <si>
    <t>L'intuition, c'est l'intelligence qui commet un excès de vitesse. Henry Bernstein</t>
  </si>
  <si>
    <t>J'ai trop le désir qu'on respecte ma liberté pour ne pas respecter celle des autres. Françoise Sagan</t>
  </si>
  <si>
    <t>L'oubli est parfois aussi important que la mémoire. Yves Navarre</t>
  </si>
  <si>
    <t>La femme a la passion du calcul : elle divise son âge par deux, double le prix de ses robes, triple les appointements de son mari et ajoute cinq ans à l'âge de sa meilleure amie. Marcel Achard</t>
  </si>
  <si>
    <t>Même les morts ne peuvent reposer en paix dans un pays opprimé. Fidel Castro</t>
  </si>
  <si>
    <t>Chaque année, j'ai un an de moins que l'année d'après. Dieu sait comment ça va finir. Tony Duvert</t>
  </si>
  <si>
    <t>Il faudrait pouvoir montrer les tableaux qui sont sous le tableau. Pablo Picasso</t>
  </si>
  <si>
    <t>Cela va beaucoup mieux. A mes débuts, je me serrais la ceinture. Maintenant c'est la ceinture qui me serre. Smaïn</t>
  </si>
  <si>
    <t>Nous naissons tous fous. Quelques-uns le demeurent. Samuel Beckett</t>
  </si>
  <si>
    <t>Caressez longuement votre phrase et elle finira par sourire. Anatole France</t>
  </si>
  <si>
    <t>La pause, elle aussi, fait partie de la musique. Stefan Zweig</t>
  </si>
  <si>
    <t>Le temps, c'est quand on va d'un Noël à l'autre. Paul Villeneuve</t>
  </si>
  <si>
    <t>Pourquoi Noël arrive-t-il toujours quand les magasins sont bondés? Paulo Vincente</t>
  </si>
  <si>
    <t>La nudité est une absence de vêtements qui ne manque pas d'effets. Noctuel</t>
  </si>
  <si>
    <t>Écouter, c'est écouter l'absence de son. Regarder, c'est regarder l'absence de forme. Sagesse zen</t>
  </si>
  <si>
    <t>Il y a des gens qui arrivent à joindre l'inutile au désagréable. Philippe Geluck - Ma langue au chat</t>
  </si>
  <si>
    <t>Le couteau vaut peu contre l'esprit. Michel de L'Hospital</t>
  </si>
  <si>
    <t>Le bonheur est si fragile qu'on risque de le perdre rien qu'en en parlant. Jules Lemaître</t>
  </si>
  <si>
    <t>Un ami est un homme devant lequel on peut penser à haute voix. Ralph Waldo Emerson</t>
  </si>
  <si>
    <t>On ne doit pas plus exhiber sa culture que ses biceps. Il faut qu'elle saille sous la phrase comme les muscles sous le vêtement. Fernand Vandérem</t>
  </si>
  <si>
    <t>Ce n'est pas la lumière qui manque à notre regard, c'est notre regard qui manque de lumière. Gustave Thibon</t>
  </si>
  <si>
    <t>Pas d'aile, pas d'oiseau, pas de vent, mais la nuit, rien que le battement d'une absence de bruit. Eugène Guillevic</t>
  </si>
  <si>
    <t>Je bois au beau sexe des deux hémisphères. - Et moi, je bois aux deux hémisphères du beau sexe ! Marquis de Bièvre</t>
  </si>
  <si>
    <t>Qu'on m'arrache le cœur, il germerait encore. Henri Pichette - Odes à chacun</t>
  </si>
  <si>
    <t>Nous trouverons un chemin... ou nous en créerons un. Hannibal - Phrase historique prononcée lors de La Traversée des Alpes-212 av.JC</t>
  </si>
  <si>
    <t>Nul châtiment n'est pire que le remords. Sénèque</t>
  </si>
  <si>
    <t>Il y a des paroles qui portent plus loin que le vent. Suzie Murray - Extrait de La Mère morte</t>
  </si>
  <si>
    <t>La tristesse est un pays. Quand on est dans la tristesse, on ne peut être ni à la plage ni à la campagne. Christine Orban</t>
  </si>
  <si>
    <t>La pensée se glace en se traduisant en phrases. Gérard de Nerval</t>
  </si>
  <si>
    <t>L'oeuvre qu'on portait en soi paraît toujours plus belle que celle qu'on a faite. Alphonse Daudet</t>
  </si>
  <si>
    <t>Les fonctionnaires sont un petit peu comme les livres d'une bibliothèque. Ce sont les plus hauts placés qui servent le moins. Paul Masson</t>
  </si>
  <si>
    <t>Ce qui distingue l'homme de la bête, ce n'est pas l'intelligence, c'est la faculté d'espérer. André Kédros</t>
  </si>
  <si>
    <t>La rivière n’atteindrait jamais la mer si les berges ne la contraignaient. Rabindranàth Tagore</t>
  </si>
  <si>
    <t>Le monde peut fort bien se passer de littérature. Mais il peut se passer de l'homme encore mieux. Jean-Paul Sartre</t>
  </si>
  <si>
    <t>L'art ne fait que des vers, le cœur seul est poète. André Chénier</t>
  </si>
  <si>
    <t>Comment penser le monde si on ne sait pas le rêver ? Denis Roche</t>
  </si>
  <si>
    <t>Une fois qu'on a passé les bornes, il n'y a plus de limites. Alphonse Allais</t>
  </si>
  <si>
    <t>La société est divisée en deux classes : ceux qui ont plus de dîners que d'appétit et ceux qui ont plus d'appétit que de dîners. Chamfort</t>
  </si>
  <si>
    <t>Le silence de la nuit est le lac le plus profond de la terre. Dominique Rolin</t>
  </si>
  <si>
    <t>Le soleil ne se lève que pour celui qui va à sa rencontre. Henri Le Saux</t>
  </si>
  <si>
    <t>La fidélité, c'est quand l'amour est plus fort que l'instinct. Paul Carvel</t>
  </si>
  <si>
    <t>Neuf personnes sur dix aiment le chocolat; la dixième ment. John G. Tullius</t>
  </si>
  <si>
    <t>Le monde conserve encore assez de beauté pour en garder l'espérance. André Langevin</t>
  </si>
  <si>
    <t>Ceux qui pensent à tout n'oublient rien et ceux qui ne pensent à rien font de même puisque ne pensant à rien ils n'ont rien à oublier. Pierre Dac</t>
  </si>
  <si>
    <t>Commettre au moins une folie par an pour ne pas devenir fou. Vicente Huidobro</t>
  </si>
  <si>
    <t>La première chose que je regarde chez un homme, c'est sa femme. Catherine Lara</t>
  </si>
  <si>
    <t>Chaque jour il faut danser, fût-ce seulement par la pensée. Nahman de Braslaw</t>
  </si>
  <si>
    <t>La conscience? Elle n'empêche jamais de commettre un péché. Elle empêche seulement d'en jouir en paix! Théodore Dreiser</t>
  </si>
  <si>
    <r>
      <t>É</t>
    </r>
    <r>
      <rPr>
        <sz val="12"/>
        <rFont val="Times New Roman"/>
        <family val="1"/>
      </rPr>
      <t>lever très haut le débat est une façon élégante de le perdre de vue. Grégoire Lacroix</t>
    </r>
  </si>
  <si>
    <t>Pourquoi dit-on que les murs ont des oreilles, alors que c'est aux portes que l'on écoute? La Robertie</t>
  </si>
  <si>
    <t>Les nations, comme les hommes, meurent d'imperceptibles impolitesses. Jean Giraudoux</t>
  </si>
  <si>
    <t>Faire la moitié du travail. Le reste se fera tout seul. Jean Cocteau</t>
  </si>
  <si>
    <t>Le tango : une pensée triste qui se danse. Ernesto Sabato - Extrait de Tango</t>
  </si>
  <si>
    <t>Je souhaite une très belle année à tous mes collègues ! Odile</t>
  </si>
  <si>
    <t>Sympa</t>
  </si>
  <si>
    <t>J'aine</t>
  </si>
  <si>
    <t>prioritaire</t>
  </si>
  <si>
    <t>reporté</t>
  </si>
  <si>
    <t>Prioritaire</t>
  </si>
  <si>
    <t>Reporté</t>
  </si>
  <si>
    <t>J'aime</t>
  </si>
  <si>
    <t>Vous pouvez déplacer les symboles sur la page et les redimensionner</t>
  </si>
  <si>
    <t>Que vaut la sincérité du témoin, quand c'est l'exactitude du témoignage qui importe? Pierre Billon</t>
  </si>
  <si>
    <t>La bouche garde le silence pour écouter parler le cœur. Alfred de Musset</t>
  </si>
  <si>
    <r>
      <rPr>
        <sz val="12"/>
        <rFont val="Arial"/>
        <family val="2"/>
      </rPr>
      <t>E</t>
    </r>
    <r>
      <rPr>
        <sz val="12"/>
        <rFont val="Times New Roman"/>
        <family val="1"/>
      </rPr>
      <t>ternité est l’anagramme d’étreinte. Henry de Montherlant</t>
    </r>
  </si>
  <si>
    <t>Auguste</t>
  </si>
  <si>
    <t>Mémo 6</t>
  </si>
  <si>
    <t>peuvent être modifiées</t>
  </si>
  <si>
    <t>Zone A</t>
  </si>
  <si>
    <t>Zone B</t>
  </si>
  <si>
    <t>Zone C</t>
  </si>
  <si>
    <t>Fin des cours :</t>
  </si>
  <si>
    <t>Jour de reprise :</t>
  </si>
  <si>
    <t>Vacances scolaires</t>
  </si>
  <si>
    <t>Vacances scolaires - Cliquer ici</t>
  </si>
  <si>
    <t>Calendrier scolaire 2023-2024</t>
  </si>
  <si>
    <t>Vacances scolaires 2023-2024</t>
  </si>
  <si>
    <t>Rentrée scolaire 2023</t>
  </si>
  <si>
    <t>Vacances de la Toussaint 2023</t>
  </si>
  <si>
    <t>Vacances de Noël 2023</t>
  </si>
  <si>
    <t>Vacances d'hiver 2024</t>
  </si>
  <si>
    <t>Vacances de printemps 2024</t>
  </si>
  <si>
    <t>Pont de l'Ascension 2024</t>
  </si>
  <si>
    <t>Grandes vacances 2024</t>
  </si>
  <si>
    <t>lundi 4 septembre 2023
(la rentrée des enseignants est le 1er septembre 2023)</t>
  </si>
  <si>
    <t>samedi 17 février 2024</t>
  </si>
  <si>
    <t>samedi 24 février 2024</t>
  </si>
  <si>
    <t>lundi 11 mars 2024</t>
  </si>
  <si>
    <t>samedi 10 février 2024</t>
  </si>
  <si>
    <t>lundi 26 février 2024</t>
  </si>
  <si>
    <t>samedi 13 avril 2024</t>
  </si>
  <si>
    <t>lundi 29 avril 2024</t>
  </si>
  <si>
    <t>samedi 20 avril 2024</t>
  </si>
  <si>
    <t>lundi 6 mai 2024</t>
  </si>
  <si>
    <t>samedi 6 avril 2024</t>
  </si>
  <si>
    <t>mardi 22 avril 2024</t>
  </si>
  <si>
    <t>samedi 6 juillet 2024</t>
  </si>
  <si>
    <t>lundi 13 mai 2024</t>
  </si>
  <si>
    <t>mercredi 8 mai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</si>
</sst>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0;\-0;;@"/>
  </numFmts>
  <fonts count="90" x14ac:knownFonts="1">
    <font>
      <sz val="10"/>
      <name val="MS Sans Serif"/>
    </font>
    <font>
      <sz val="10"/>
      <name val="MS Sans Serif"/>
      <family val="2"/>
    </font>
    <font>
      <sz val="12"/>
      <name val="MS Sans Serif"/>
      <family val="2"/>
    </font>
    <font>
      <u/>
      <sz val="12"/>
      <name val="MS Sans Serif"/>
      <family val="2"/>
    </font>
    <font>
      <sz val="12"/>
      <name val="MS Sans Serif"/>
      <family val="2"/>
    </font>
    <font>
      <sz val="10"/>
      <name val="MS Sans Serif"/>
      <family val="2"/>
    </font>
    <font>
      <sz val="11"/>
      <name val="MS Sans Serif"/>
      <family val="2"/>
    </font>
    <font>
      <b/>
      <sz val="12"/>
      <color indexed="10"/>
      <name val="MS Sans Serif"/>
      <family val="2"/>
    </font>
    <font>
      <sz val="10"/>
      <color indexed="62"/>
      <name val="MS Sans Serif"/>
      <family val="2"/>
    </font>
    <font>
      <sz val="12"/>
      <color indexed="63"/>
      <name val="MS Sans Serif"/>
      <family val="2"/>
    </font>
    <font>
      <sz val="10"/>
      <color indexed="8"/>
      <name val="MS Sans Serif"/>
      <family val="2"/>
    </font>
    <font>
      <b/>
      <sz val="12"/>
      <color indexed="8"/>
      <name val="MS Sans Serif"/>
      <family val="2"/>
    </font>
    <font>
      <sz val="10"/>
      <color indexed="8"/>
      <name val="Kristen ITC"/>
      <family val="4"/>
    </font>
    <font>
      <sz val="22"/>
      <color indexed="8"/>
      <name val="Kristen ITC"/>
      <family val="4"/>
    </font>
    <font>
      <b/>
      <sz val="22"/>
      <color indexed="13"/>
      <name val="Kristen ITC"/>
      <family val="4"/>
    </font>
    <font>
      <b/>
      <sz val="22"/>
      <color indexed="10"/>
      <name val="Kristen ITC"/>
      <family val="4"/>
    </font>
    <font>
      <b/>
      <sz val="22"/>
      <color indexed="56"/>
      <name val="Kristen ITC"/>
      <family val="4"/>
    </font>
    <font>
      <b/>
      <sz val="24"/>
      <color indexed="62"/>
      <name val="Kristen ITC"/>
      <family val="4"/>
    </font>
    <font>
      <b/>
      <sz val="22"/>
      <color indexed="14"/>
      <name val="Kristen ITC"/>
      <family val="4"/>
    </font>
    <font>
      <b/>
      <sz val="22"/>
      <color indexed="10"/>
      <name val="Kristen ITC"/>
      <family val="4"/>
    </font>
    <font>
      <b/>
      <sz val="22"/>
      <color indexed="19"/>
      <name val="Kristen ITC"/>
      <family val="4"/>
    </font>
    <font>
      <b/>
      <sz val="24"/>
      <color indexed="13"/>
      <name val="Kristen ITC"/>
      <family val="4"/>
    </font>
    <font>
      <b/>
      <sz val="22"/>
      <color indexed="12"/>
      <name val="Kristen ITC"/>
      <family val="4"/>
    </font>
    <font>
      <b/>
      <sz val="24"/>
      <color indexed="46"/>
      <name val="Kristen ITC"/>
      <family val="4"/>
    </font>
    <font>
      <b/>
      <sz val="22"/>
      <color indexed="40"/>
      <name val="Kristen ITC"/>
      <family val="4"/>
    </font>
    <font>
      <sz val="22"/>
      <color indexed="17"/>
      <name val="Kristen ITC"/>
      <family val="4"/>
    </font>
    <font>
      <sz val="22"/>
      <color indexed="9"/>
      <name val="Kristen ITC"/>
      <family val="4"/>
    </font>
    <font>
      <sz val="22"/>
      <color indexed="23"/>
      <name val="Kristen ITC"/>
      <family val="4"/>
    </font>
    <font>
      <sz val="10"/>
      <color indexed="23"/>
      <name val="MS Sans Serif"/>
      <family val="2"/>
    </font>
    <font>
      <sz val="12"/>
      <color indexed="23"/>
      <name val="Kristen ITC"/>
      <family val="4"/>
    </font>
    <font>
      <sz val="11"/>
      <color indexed="17"/>
      <name val="Arial"/>
      <family val="2"/>
    </font>
    <font>
      <sz val="11"/>
      <color indexed="23"/>
      <name val="Arial"/>
      <family val="2"/>
    </font>
    <font>
      <sz val="11"/>
      <color indexed="10"/>
      <name val="Arial"/>
      <family val="2"/>
    </font>
    <font>
      <sz val="11"/>
      <color indexed="8"/>
      <name val="MS Sans Serif"/>
      <family val="2"/>
    </font>
    <font>
      <sz val="11"/>
      <color indexed="63"/>
      <name val="MS Sans Serif"/>
      <family val="2"/>
    </font>
    <font>
      <sz val="48"/>
      <color indexed="23"/>
      <name val="Arial"/>
      <family val="2"/>
    </font>
    <font>
      <sz val="12"/>
      <color indexed="23"/>
      <name val="Arial"/>
      <family val="2"/>
    </font>
    <font>
      <sz val="8"/>
      <name val="Helv"/>
    </font>
    <font>
      <sz val="14.5"/>
      <name val="MS Sans Serif"/>
      <family val="2"/>
    </font>
    <font>
      <sz val="12"/>
      <name val="Times New Roman"/>
      <family val="1"/>
    </font>
    <font>
      <sz val="10"/>
      <name val="Arial"/>
      <family val="2"/>
    </font>
    <font>
      <sz val="12"/>
      <name val="Arial"/>
      <family val="2"/>
    </font>
    <font>
      <sz val="11"/>
      <name val="Calibri"/>
      <family val="2"/>
    </font>
    <font>
      <sz val="9"/>
      <name val="Arial"/>
      <family val="2"/>
    </font>
    <font>
      <sz val="9"/>
      <color indexed="17"/>
      <name val="Arial"/>
      <family val="2"/>
    </font>
    <font>
      <sz val="12"/>
      <color indexed="17"/>
      <name val="Arial"/>
      <family val="2"/>
    </font>
    <font>
      <sz val="9"/>
      <name val="MS Sans Serif"/>
      <family val="2"/>
    </font>
    <font>
      <u/>
      <sz val="10"/>
      <color theme="10"/>
      <name val="MS Sans Serif"/>
      <family val="2"/>
    </font>
    <font>
      <sz val="11"/>
      <color rgb="FFC00000"/>
      <name val="Arial"/>
      <family val="2"/>
    </font>
    <font>
      <sz val="11"/>
      <color rgb="FF00B0F0"/>
      <name val="Arial"/>
      <family val="2"/>
    </font>
    <font>
      <sz val="10"/>
      <color rgb="FF00B0F0"/>
      <name val="MS Sans Serif"/>
      <family val="2"/>
    </font>
    <font>
      <sz val="11"/>
      <color rgb="FFFF0000"/>
      <name val="Arial"/>
      <family val="2"/>
    </font>
    <font>
      <sz val="11"/>
      <color theme="9" tint="-0.249977111117893"/>
      <name val="Arial"/>
      <family val="2"/>
    </font>
    <font>
      <sz val="11"/>
      <color rgb="FF0000FF"/>
      <name val="Arial"/>
      <family val="2"/>
    </font>
    <font>
      <sz val="11"/>
      <color rgb="FFFF00FF"/>
      <name val="Arial"/>
      <family val="2"/>
    </font>
    <font>
      <sz val="11"/>
      <color theme="9" tint="-0.499984740745262"/>
      <name val="Arial"/>
      <family val="2"/>
    </font>
    <font>
      <sz val="11"/>
      <color rgb="FF808000"/>
      <name val="Arial"/>
      <family val="2"/>
    </font>
    <font>
      <b/>
      <sz val="12"/>
      <color rgb="FFC00000"/>
      <name val="MS Sans Serif"/>
      <family val="2"/>
    </font>
    <font>
      <sz val="11"/>
      <color rgb="FFC00000"/>
      <name val="MS Sans Serif"/>
      <family val="2"/>
    </font>
    <font>
      <sz val="11"/>
      <color rgb="FFFF9933"/>
      <name val="Arial"/>
      <family val="2"/>
    </font>
    <font>
      <sz val="11"/>
      <color rgb="FFFF99FF"/>
      <name val="Arial"/>
      <family val="2"/>
    </font>
    <font>
      <sz val="11"/>
      <color rgb="FF9966FF"/>
      <name val="Arial"/>
      <family val="2"/>
    </font>
    <font>
      <sz val="10"/>
      <color theme="1"/>
      <name val="MS Sans Serif"/>
      <family val="2"/>
    </font>
    <font>
      <sz val="11"/>
      <color theme="1"/>
      <name val="MS Sans Serif"/>
      <family val="2"/>
    </font>
    <font>
      <sz val="11"/>
      <color theme="4" tint="-0.249977111117893"/>
      <name val="Arial"/>
      <family val="2"/>
    </font>
    <font>
      <sz val="8"/>
      <color rgb="FF333333"/>
      <name val="Verdana"/>
      <family val="2"/>
    </font>
    <font>
      <sz val="10"/>
      <color theme="4" tint="-0.249977111117893"/>
      <name val="MS Sans Serif"/>
      <family val="2"/>
    </font>
    <font>
      <sz val="48"/>
      <color theme="1" tint="0.499984740745262"/>
      <name val="Arial"/>
      <family val="2"/>
    </font>
    <font>
      <sz val="14"/>
      <color theme="1" tint="0.499984740745262"/>
      <name val="Arial"/>
      <family val="2"/>
    </font>
    <font>
      <sz val="22"/>
      <color theme="0"/>
      <name val="Kristen ITC"/>
      <family val="4"/>
    </font>
    <font>
      <sz val="11"/>
      <color theme="0" tint="-0.499984740745262"/>
      <name val="Arial"/>
      <family val="2"/>
    </font>
    <font>
      <sz val="10"/>
      <color rgb="FFC00000"/>
      <name val="MS Sans Serif"/>
      <family val="2"/>
    </font>
    <font>
      <sz val="10"/>
      <color theme="5" tint="-0.249977111117893"/>
      <name val="MS Sans Serif"/>
      <family val="2"/>
    </font>
    <font>
      <sz val="14"/>
      <color theme="5" tint="-0.249977111117893"/>
      <name val="Arial"/>
      <family val="2"/>
    </font>
    <font>
      <i/>
      <sz val="12"/>
      <color theme="5" tint="-0.249977111117893"/>
      <name val="Arial"/>
      <family val="2"/>
    </font>
    <font>
      <b/>
      <sz val="14"/>
      <color theme="0"/>
      <name val="Arial"/>
      <family val="2"/>
    </font>
    <font>
      <b/>
      <sz val="25"/>
      <color theme="8" tint="-0.249977111117893"/>
      <name val="Kristen ITC"/>
      <family val="4"/>
    </font>
    <font>
      <sz val="10"/>
      <color theme="8" tint="-0.499984740745262"/>
      <name val="Arial"/>
      <family val="2"/>
    </font>
    <font>
      <sz val="10"/>
      <color theme="0"/>
      <name val="Arial"/>
      <family val="2"/>
    </font>
    <font>
      <sz val="11"/>
      <color theme="8" tint="-0.499984740745262"/>
      <name val="Arial"/>
      <family val="2"/>
    </font>
    <font>
      <sz val="10"/>
      <color rgb="FF1D4E59"/>
      <name val="MS Sans Serif"/>
      <family val="2"/>
    </font>
    <font>
      <sz val="10"/>
      <color rgb="FF1D4E59"/>
      <name val="Arial"/>
      <family val="2"/>
    </font>
    <font>
      <sz val="16"/>
      <color rgb="FF1D4E59"/>
      <name val="Arial"/>
      <family val="2"/>
    </font>
    <font>
      <sz val="11"/>
      <color rgb="FF00B050"/>
      <name val="Arial"/>
      <family val="2"/>
    </font>
    <font>
      <sz val="48"/>
      <color theme="4" tint="-0.249977111117893"/>
      <name val="Kristen ITC"/>
      <family val="4"/>
    </font>
    <font>
      <sz val="11"/>
      <color theme="1" tint="0.499984740745262"/>
      <name val="Arial"/>
      <family val="2"/>
    </font>
    <font>
      <sz val="10"/>
      <color theme="1" tint="0.499984740745262"/>
      <name val="MS Sans Serif"/>
      <family val="2"/>
    </font>
    <font>
      <sz val="10"/>
      <color theme="1" tint="0.34998626667073579"/>
      <name val="MS Sans Serif"/>
      <family val="2"/>
    </font>
    <font>
      <sz val="11"/>
      <color theme="1" tint="0.34998626667073579"/>
      <name val="MS Sans Serif"/>
      <family val="2"/>
    </font>
    <font>
      <sz val="11"/>
      <color theme="1"/>
      <name val="MS Sans Serif"/>
    </font>
  </fonts>
  <fills count="3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808000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rgb="FF9966FF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333399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11"/>
      </left>
      <right/>
      <top style="thin">
        <color indexed="11"/>
      </top>
      <bottom style="thin">
        <color indexed="1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theme="1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  <border>
      <left style="thin">
        <color rgb="FFC00000"/>
      </left>
      <right/>
      <top style="thin">
        <color rgb="FFC00000"/>
      </top>
      <bottom/>
      <diagonal/>
    </border>
    <border>
      <left/>
      <right/>
      <top style="thin">
        <color rgb="FFC00000"/>
      </top>
      <bottom/>
      <diagonal/>
    </border>
    <border>
      <left/>
      <right style="thin">
        <color rgb="FFC00000"/>
      </right>
      <top style="thin">
        <color rgb="FFC00000"/>
      </top>
      <bottom/>
      <diagonal/>
    </border>
    <border>
      <left style="thin">
        <color rgb="FFC00000"/>
      </left>
      <right/>
      <top/>
      <bottom style="thin">
        <color rgb="FFC00000"/>
      </bottom>
      <diagonal/>
    </border>
    <border>
      <left/>
      <right/>
      <top/>
      <bottom style="thin">
        <color rgb="FFC00000"/>
      </bottom>
      <diagonal/>
    </border>
    <border>
      <left/>
      <right style="thin">
        <color rgb="FFC00000"/>
      </right>
      <top/>
      <bottom style="thin">
        <color rgb="FFC00000"/>
      </bottom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theme="8" tint="-0.24994659260841701"/>
      </left>
      <right style="thin">
        <color theme="8" tint="-0.24994659260841701"/>
      </right>
      <top/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/>
      <diagonal/>
    </border>
    <border>
      <left/>
      <right style="thin">
        <color theme="8" tint="-0.24994659260841701"/>
      </right>
      <top style="thin">
        <color theme="8" tint="-0.24994659260841701"/>
      </top>
      <bottom/>
      <diagonal/>
    </border>
    <border>
      <left style="thin">
        <color theme="8" tint="-0.24994659260841701"/>
      </left>
      <right/>
      <top style="thin">
        <color theme="8" tint="-0.24994659260841701"/>
      </top>
      <bottom style="thin">
        <color theme="8" tint="-0.24994659260841701"/>
      </bottom>
      <diagonal/>
    </border>
    <border>
      <left/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theme="8" tint="-0.24994659260841701"/>
      </left>
      <right/>
      <top style="thin">
        <color theme="8" tint="-0.24994659260841701"/>
      </top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8" tint="-0.24994659260841701"/>
      </top>
      <bottom style="thin">
        <color theme="0"/>
      </bottom>
      <diagonal/>
    </border>
    <border>
      <left style="thin">
        <color theme="0"/>
      </left>
      <right style="thin">
        <color theme="8" tint="-0.24994659260841701"/>
      </right>
      <top style="thin">
        <color theme="8" tint="-0.24994659260841701"/>
      </top>
      <bottom style="thin">
        <color theme="0"/>
      </bottom>
      <diagonal/>
    </border>
    <border>
      <left style="thin">
        <color theme="8" tint="-0.2499465926084170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8" tint="-0.24994659260841701"/>
      </right>
      <top style="thin">
        <color theme="0"/>
      </top>
      <bottom style="thin">
        <color theme="0"/>
      </bottom>
      <diagonal/>
    </border>
    <border>
      <left style="thin">
        <color theme="8" tint="-0.24994659260841701"/>
      </left>
      <right style="thin">
        <color theme="0"/>
      </right>
      <top style="thin">
        <color theme="0"/>
      </top>
      <bottom style="thin">
        <color theme="8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8" tint="-0.24994659260841701"/>
      </bottom>
      <diagonal/>
    </border>
    <border>
      <left style="thin">
        <color theme="0"/>
      </left>
      <right style="thin">
        <color theme="8" tint="-0.24994659260841701"/>
      </right>
      <top style="thin">
        <color theme="0"/>
      </top>
      <bottom style="thin">
        <color theme="8" tint="-0.24994659260841701"/>
      </bottom>
      <diagonal/>
    </border>
    <border>
      <left style="thin">
        <color theme="8" tint="-0.24994659260841701"/>
      </left>
      <right style="thin">
        <color theme="8" tint="-0.24994659260841701"/>
      </right>
      <top/>
      <bottom style="thin">
        <color theme="0"/>
      </bottom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0"/>
      </top>
      <bottom style="thin">
        <color theme="0"/>
      </bottom>
      <diagonal/>
    </border>
    <border>
      <left style="thin">
        <color rgb="FF0033CC"/>
      </left>
      <right style="thin">
        <color rgb="FF0033CC"/>
      </right>
      <top style="thin">
        <color rgb="FF0033CC"/>
      </top>
      <bottom style="thin">
        <color rgb="FF0033CC"/>
      </bottom>
      <diagonal/>
    </border>
    <border>
      <left style="thin">
        <color rgb="FF0033CC"/>
      </left>
      <right style="thin">
        <color rgb="FF0033CC"/>
      </right>
      <top style="medium">
        <color theme="1"/>
      </top>
      <bottom style="thin">
        <color rgb="FF0033CC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251">
    <xf numFmtId="0" fontId="0" fillId="0" borderId="0" xfId="0"/>
    <xf numFmtId="0" fontId="26" fillId="2" borderId="0" xfId="0" applyFont="1" applyFill="1" applyAlignment="1">
      <alignment vertical="center"/>
    </xf>
    <xf numFmtId="0" fontId="0" fillId="0" borderId="0" xfId="0" applyAlignment="1">
      <alignment horizontal="left" vertical="top"/>
    </xf>
    <xf numFmtId="0" fontId="27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8" fillId="0" borderId="0" xfId="0" applyFont="1"/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top" wrapText="1"/>
    </xf>
    <xf numFmtId="0" fontId="48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wrapText="1" indent="1"/>
    </xf>
    <xf numFmtId="0" fontId="5" fillId="0" borderId="0" xfId="0" applyFont="1" applyAlignment="1">
      <alignment horizontal="left" vertical="top" wrapText="1" indent="1"/>
    </xf>
    <xf numFmtId="0" fontId="30" fillId="0" borderId="0" xfId="0" applyFont="1" applyAlignment="1">
      <alignment horizontal="left" vertical="top"/>
    </xf>
    <xf numFmtId="0" fontId="30" fillId="0" borderId="0" xfId="0" applyFont="1" applyAlignment="1">
      <alignment horizontal="left" vertical="top" wrapText="1"/>
    </xf>
    <xf numFmtId="0" fontId="48" fillId="0" borderId="0" xfId="0" applyFont="1" applyAlignment="1">
      <alignment horizontal="left" vertical="top" wrapText="1"/>
    </xf>
    <xf numFmtId="0" fontId="32" fillId="0" borderId="0" xfId="0" applyFont="1" applyAlignment="1">
      <alignment horizontal="left" vertical="top" wrapText="1"/>
    </xf>
    <xf numFmtId="0" fontId="11" fillId="0" borderId="1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/>
    <xf numFmtId="0" fontId="8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10" fillId="3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textRotation="90"/>
    </xf>
    <xf numFmtId="0" fontId="4" fillId="0" borderId="0" xfId="0" applyFont="1"/>
    <xf numFmtId="0" fontId="4" fillId="0" borderId="0" xfId="0" applyFont="1" applyAlignment="1">
      <alignment horizontal="center" textRotation="90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9" fillId="0" borderId="0" xfId="0" applyFont="1" applyAlignment="1">
      <alignment horizontal="left" vertical="center"/>
    </xf>
    <xf numFmtId="0" fontId="50" fillId="0" borderId="0" xfId="0" applyFont="1" applyAlignment="1">
      <alignment horizontal="left" vertical="top"/>
    </xf>
    <xf numFmtId="0" fontId="49" fillId="0" borderId="0" xfId="0" applyFont="1" applyAlignment="1">
      <alignment horizontal="left" vertical="top"/>
    </xf>
    <xf numFmtId="0" fontId="49" fillId="0" borderId="0" xfId="0" applyFont="1" applyAlignment="1">
      <alignment horizontal="left" vertical="top" wrapText="1"/>
    </xf>
    <xf numFmtId="0" fontId="51" fillId="0" borderId="0" xfId="0" applyFont="1" applyAlignment="1">
      <alignment horizontal="left" vertical="center"/>
    </xf>
    <xf numFmtId="0" fontId="51" fillId="0" borderId="0" xfId="0" applyFont="1" applyAlignment="1">
      <alignment horizontal="left" vertical="top" wrapText="1"/>
    </xf>
    <xf numFmtId="0" fontId="52" fillId="0" borderId="0" xfId="0" applyFont="1" applyAlignment="1">
      <alignment horizontal="left" vertical="top" wrapText="1"/>
    </xf>
    <xf numFmtId="0" fontId="53" fillId="0" borderId="0" xfId="0" applyFont="1" applyAlignment="1">
      <alignment horizontal="left" vertical="center"/>
    </xf>
    <xf numFmtId="0" fontId="53" fillId="0" borderId="0" xfId="0" applyFont="1" applyAlignment="1">
      <alignment horizontal="left" vertical="top" wrapText="1"/>
    </xf>
    <xf numFmtId="0" fontId="54" fillId="0" borderId="0" xfId="0" applyFont="1" applyAlignment="1">
      <alignment horizontal="left" vertical="top" wrapText="1"/>
    </xf>
    <xf numFmtId="0" fontId="55" fillId="0" borderId="0" xfId="0" applyFont="1" applyAlignment="1">
      <alignment horizontal="left" vertical="center"/>
    </xf>
    <xf numFmtId="0" fontId="55" fillId="0" borderId="0" xfId="0" applyFont="1" applyAlignment="1">
      <alignment horizontal="left" vertical="top" wrapText="1"/>
    </xf>
    <xf numFmtId="0" fontId="56" fillId="0" borderId="0" xfId="0" applyFont="1" applyAlignment="1">
      <alignment horizontal="left" vertical="top" wrapText="1"/>
    </xf>
    <xf numFmtId="0" fontId="11" fillId="0" borderId="11" xfId="0" applyFont="1" applyBorder="1" applyAlignment="1">
      <alignment horizontal="center"/>
    </xf>
    <xf numFmtId="0" fontId="57" fillId="0" borderId="11" xfId="0" applyFont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3" fillId="0" borderId="0" xfId="0" applyFont="1" applyAlignment="1">
      <alignment horizontal="center"/>
    </xf>
    <xf numFmtId="0" fontId="58" fillId="0" borderId="0" xfId="0" applyFont="1" applyAlignment="1">
      <alignment horizontal="center"/>
    </xf>
    <xf numFmtId="0" fontId="33" fillId="0" borderId="0" xfId="0" applyFont="1"/>
    <xf numFmtId="0" fontId="59" fillId="0" borderId="0" xfId="0" applyFont="1" applyAlignment="1">
      <alignment horizontal="left" vertical="center"/>
    </xf>
    <xf numFmtId="0" fontId="60" fillId="0" borderId="0" xfId="0" applyFont="1" applyAlignment="1">
      <alignment horizontal="left" vertical="top" wrapText="1"/>
    </xf>
    <xf numFmtId="0" fontId="60" fillId="0" borderId="0" xfId="0" applyFont="1" applyAlignment="1">
      <alignment horizontal="left" vertical="center"/>
    </xf>
    <xf numFmtId="0" fontId="61" fillId="0" borderId="0" xfId="0" applyFont="1" applyAlignment="1">
      <alignment horizontal="left" vertical="center"/>
    </xf>
    <xf numFmtId="0" fontId="61" fillId="0" borderId="0" xfId="0" applyFont="1" applyAlignment="1">
      <alignment horizontal="left" vertical="top" wrapText="1"/>
    </xf>
    <xf numFmtId="0" fontId="33" fillId="5" borderId="0" xfId="0" applyFont="1" applyFill="1" applyAlignment="1">
      <alignment horizontal="center"/>
    </xf>
    <xf numFmtId="0" fontId="62" fillId="3" borderId="0" xfId="0" applyFont="1" applyFill="1" applyAlignment="1">
      <alignment vertical="top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left" vertical="top"/>
    </xf>
    <xf numFmtId="0" fontId="0" fillId="6" borderId="4" xfId="0" applyFill="1" applyBorder="1" applyAlignment="1">
      <alignment wrapText="1"/>
    </xf>
    <xf numFmtId="0" fontId="64" fillId="0" borderId="0" xfId="0" applyFont="1" applyAlignment="1">
      <alignment horizontal="left" vertical="top" wrapText="1"/>
    </xf>
    <xf numFmtId="0" fontId="64" fillId="0" borderId="0" xfId="0" applyFont="1" applyAlignment="1">
      <alignment horizontal="left" vertical="center"/>
    </xf>
    <xf numFmtId="0" fontId="26" fillId="5" borderId="0" xfId="0" applyFont="1" applyFill="1" applyAlignment="1">
      <alignment vertical="center"/>
    </xf>
    <xf numFmtId="0" fontId="1" fillId="0" borderId="0" xfId="0" applyFont="1" applyAlignment="1">
      <alignment horizontal="center"/>
    </xf>
    <xf numFmtId="0" fontId="1" fillId="5" borderId="0" xfId="0" applyFont="1" applyFill="1" applyAlignment="1">
      <alignment horizontal="center"/>
    </xf>
    <xf numFmtId="0" fontId="33" fillId="5" borderId="0" xfId="0" applyFont="1" applyFill="1" applyAlignment="1" applyProtection="1">
      <alignment horizontal="center"/>
      <protection locked="0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12" xfId="0" applyFont="1" applyBorder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 vertical="center"/>
    </xf>
    <xf numFmtId="14" fontId="38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0" fontId="65" fillId="0" borderId="0" xfId="0" applyFont="1"/>
    <xf numFmtId="0" fontId="66" fillId="5" borderId="0" xfId="0" applyFont="1" applyFill="1" applyAlignment="1">
      <alignment vertical="top" wrapText="1"/>
    </xf>
    <xf numFmtId="0" fontId="62" fillId="0" borderId="0" xfId="0" applyFont="1" applyAlignment="1">
      <alignment vertical="top" wrapText="1"/>
    </xf>
    <xf numFmtId="0" fontId="62" fillId="5" borderId="0" xfId="0" applyFont="1" applyFill="1" applyAlignment="1" applyProtection="1">
      <alignment vertical="top" wrapText="1"/>
      <protection locked="0"/>
    </xf>
    <xf numFmtId="0" fontId="62" fillId="0" borderId="0" xfId="0" applyFont="1" applyAlignment="1" applyProtection="1">
      <alignment vertical="top" wrapText="1"/>
      <protection locked="0"/>
    </xf>
    <xf numFmtId="0" fontId="30" fillId="0" borderId="0" xfId="0" applyFont="1" applyAlignment="1">
      <alignment vertical="top" wrapText="1"/>
    </xf>
    <xf numFmtId="0" fontId="63" fillId="0" borderId="0" xfId="0" applyFont="1" applyAlignment="1" applyProtection="1">
      <alignment vertical="top" wrapText="1"/>
      <protection locked="0"/>
    </xf>
    <xf numFmtId="0" fontId="31" fillId="0" borderId="0" xfId="0" applyFont="1" applyAlignment="1">
      <alignment vertical="top" wrapText="1"/>
    </xf>
    <xf numFmtId="0" fontId="32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5" fillId="5" borderId="0" xfId="0" applyFont="1" applyFill="1" applyAlignment="1" applyProtection="1">
      <alignment vertical="top" wrapText="1"/>
      <protection locked="0"/>
    </xf>
    <xf numFmtId="0" fontId="5" fillId="0" borderId="0" xfId="0" applyFont="1" applyAlignment="1" applyProtection="1">
      <alignment vertical="top" wrapText="1"/>
      <protection locked="0"/>
    </xf>
    <xf numFmtId="0" fontId="6" fillId="0" borderId="0" xfId="0" applyFont="1" applyAlignment="1" applyProtection="1">
      <alignment vertical="top" wrapText="1"/>
      <protection locked="0"/>
    </xf>
    <xf numFmtId="0" fontId="66" fillId="5" borderId="0" xfId="0" applyFont="1" applyFill="1" applyAlignment="1" applyProtection="1">
      <alignment vertical="top" wrapText="1"/>
      <protection locked="0"/>
    </xf>
    <xf numFmtId="0" fontId="62" fillId="0" borderId="0" xfId="0" applyFont="1" applyAlignment="1">
      <alignment vertical="top"/>
    </xf>
    <xf numFmtId="0" fontId="1" fillId="0" borderId="0" xfId="0" applyFont="1" applyAlignment="1">
      <alignment horizontal="center" vertical="center"/>
    </xf>
    <xf numFmtId="0" fontId="41" fillId="0" borderId="0" xfId="0" applyFont="1" applyAlignment="1">
      <alignment horizontal="left" vertical="top"/>
    </xf>
    <xf numFmtId="0" fontId="45" fillId="0" borderId="0" xfId="0" applyFont="1" applyAlignment="1">
      <alignment horizontal="left" vertical="top"/>
    </xf>
    <xf numFmtId="0" fontId="44" fillId="0" borderId="0" xfId="0" applyFont="1" applyAlignment="1">
      <alignment horizontal="left" vertical="center" wrapText="1"/>
    </xf>
    <xf numFmtId="0" fontId="43" fillId="0" borderId="0" xfId="0" applyFont="1" applyAlignment="1">
      <alignment horizontal="left" vertical="top" wrapText="1"/>
    </xf>
    <xf numFmtId="0" fontId="46" fillId="0" borderId="0" xfId="0" applyFont="1" applyAlignment="1">
      <alignment horizontal="left" vertical="top" wrapText="1"/>
    </xf>
    <xf numFmtId="0" fontId="44" fillId="0" borderId="0" xfId="0" applyFont="1" applyAlignment="1">
      <alignment horizontal="left" vertical="top" wrapText="1"/>
    </xf>
    <xf numFmtId="0" fontId="62" fillId="3" borderId="0" xfId="0" applyFont="1" applyFill="1" applyAlignment="1" applyProtection="1">
      <alignment vertical="top" wrapText="1"/>
      <protection locked="0"/>
    </xf>
    <xf numFmtId="0" fontId="58" fillId="5" borderId="0" xfId="0" applyFont="1" applyFill="1" applyAlignment="1">
      <alignment horizontal="center"/>
    </xf>
    <xf numFmtId="0" fontId="0" fillId="5" borderId="0" xfId="0" applyFill="1"/>
    <xf numFmtId="0" fontId="0" fillId="5" borderId="0" xfId="0" applyFill="1" applyAlignment="1">
      <alignment horizontal="center"/>
    </xf>
    <xf numFmtId="0" fontId="34" fillId="5" borderId="0" xfId="0" applyFont="1" applyFill="1" applyAlignment="1">
      <alignment horizontal="center"/>
    </xf>
    <xf numFmtId="0" fontId="1" fillId="0" borderId="0" xfId="0" applyFont="1"/>
    <xf numFmtId="0" fontId="70" fillId="0" borderId="0" xfId="0" applyFont="1" applyAlignment="1">
      <alignment horizontal="left" vertical="top" wrapText="1"/>
    </xf>
    <xf numFmtId="0" fontId="71" fillId="0" borderId="0" xfId="0" applyFont="1" applyAlignment="1">
      <alignment vertical="top" wrapText="1"/>
    </xf>
    <xf numFmtId="0" fontId="52" fillId="0" borderId="0" xfId="0" applyFont="1" applyAlignment="1">
      <alignment horizontal="left" vertical="center"/>
    </xf>
    <xf numFmtId="0" fontId="70" fillId="0" borderId="0" xfId="0" applyFont="1" applyAlignment="1">
      <alignment horizontal="left" vertical="center"/>
    </xf>
    <xf numFmtId="0" fontId="46" fillId="0" borderId="0" xfId="0" applyFont="1" applyAlignment="1">
      <alignment horizontal="center" vertical="top" wrapText="1"/>
    </xf>
    <xf numFmtId="0" fontId="72" fillId="0" borderId="0" xfId="0" applyFont="1" applyAlignment="1">
      <alignment horizontal="center"/>
    </xf>
    <xf numFmtId="0" fontId="33" fillId="4" borderId="0" xfId="0" applyFont="1" applyFill="1" applyAlignment="1">
      <alignment horizontal="center"/>
    </xf>
    <xf numFmtId="0" fontId="58" fillId="4" borderId="0" xfId="0" applyFont="1" applyFill="1" applyAlignment="1">
      <alignment horizontal="center"/>
    </xf>
    <xf numFmtId="0" fontId="75" fillId="30" borderId="19" xfId="0" applyFont="1" applyFill="1" applyBorder="1" applyAlignment="1">
      <alignment horizontal="center" vertical="center" wrapText="1"/>
    </xf>
    <xf numFmtId="0" fontId="75" fillId="28" borderId="19" xfId="0" applyFont="1" applyFill="1" applyBorder="1" applyAlignment="1">
      <alignment horizontal="center" vertical="center" wrapText="1"/>
    </xf>
    <xf numFmtId="0" fontId="75" fillId="31" borderId="19" xfId="0" applyFont="1" applyFill="1" applyBorder="1" applyAlignment="1">
      <alignment horizontal="center" vertical="center" wrapText="1"/>
    </xf>
    <xf numFmtId="0" fontId="78" fillId="29" borderId="40" xfId="0" applyFont="1" applyFill="1" applyBorder="1" applyAlignment="1">
      <alignment horizontal="left" vertical="center" wrapText="1"/>
    </xf>
    <xf numFmtId="0" fontId="79" fillId="0" borderId="21" xfId="0" applyFont="1" applyBorder="1" applyAlignment="1">
      <alignment horizontal="center" vertical="center" wrapText="1"/>
    </xf>
    <xf numFmtId="0" fontId="79" fillId="0" borderId="20" xfId="0" applyFont="1" applyBorder="1" applyAlignment="1">
      <alignment horizontal="center" vertical="center" wrapText="1"/>
    </xf>
    <xf numFmtId="0" fontId="80" fillId="0" borderId="0" xfId="0" applyFont="1"/>
    <xf numFmtId="0" fontId="81" fillId="33" borderId="39" xfId="0" applyFont="1" applyFill="1" applyBorder="1" applyAlignment="1">
      <alignment horizontal="left" vertical="center" wrapText="1"/>
    </xf>
    <xf numFmtId="0" fontId="81" fillId="33" borderId="40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37" fillId="8" borderId="5" xfId="0" applyFont="1" applyFill="1" applyBorder="1" applyAlignment="1">
      <alignment horizontal="left" vertical="center" wrapText="1"/>
    </xf>
    <xf numFmtId="0" fontId="40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37" fillId="9" borderId="5" xfId="0" applyFont="1" applyFill="1" applyBorder="1" applyAlignment="1">
      <alignment horizontal="left" vertical="center" wrapText="1"/>
    </xf>
    <xf numFmtId="0" fontId="2" fillId="4" borderId="0" xfId="0" applyFont="1" applyFill="1" applyAlignment="1">
      <alignment horizontal="center"/>
    </xf>
    <xf numFmtId="0" fontId="37" fillId="10" borderId="5" xfId="0" applyFont="1" applyFill="1" applyBorder="1" applyAlignment="1">
      <alignment horizontal="left" vertical="center" wrapText="1"/>
    </xf>
    <xf numFmtId="0" fontId="37" fillId="11" borderId="5" xfId="0" applyFont="1" applyFill="1" applyBorder="1" applyAlignment="1">
      <alignment horizontal="left" vertical="center" wrapText="1"/>
    </xf>
    <xf numFmtId="0" fontId="37" fillId="12" borderId="5" xfId="0" applyFont="1" applyFill="1" applyBorder="1" applyAlignment="1">
      <alignment horizontal="left" vertical="center" wrapText="1"/>
    </xf>
    <xf numFmtId="0" fontId="37" fillId="6" borderId="5" xfId="0" applyFont="1" applyFill="1" applyBorder="1" applyAlignment="1">
      <alignment horizontal="left" vertical="center" wrapText="1"/>
    </xf>
    <xf numFmtId="0" fontId="37" fillId="13" borderId="5" xfId="0" applyFont="1" applyFill="1" applyBorder="1" applyAlignment="1">
      <alignment horizontal="left" vertical="center" wrapText="1"/>
    </xf>
    <xf numFmtId="0" fontId="37" fillId="14" borderId="5" xfId="0" applyFont="1" applyFill="1" applyBorder="1" applyAlignment="1">
      <alignment horizontal="left" vertical="center" wrapText="1"/>
    </xf>
    <xf numFmtId="0" fontId="41" fillId="0" borderId="0" xfId="0" applyFont="1" applyAlignment="1">
      <alignment vertical="center"/>
    </xf>
    <xf numFmtId="0" fontId="37" fillId="15" borderId="5" xfId="0" applyFont="1" applyFill="1" applyBorder="1" applyAlignment="1">
      <alignment horizontal="left" vertical="center" wrapText="1"/>
    </xf>
    <xf numFmtId="0" fontId="37" fillId="5" borderId="5" xfId="0" applyFont="1" applyFill="1" applyBorder="1" applyAlignment="1">
      <alignment horizontal="left" vertical="center" wrapText="1"/>
    </xf>
    <xf numFmtId="0" fontId="42" fillId="0" borderId="0" xfId="0" applyFont="1"/>
    <xf numFmtId="0" fontId="37" fillId="7" borderId="5" xfId="0" applyFont="1" applyFill="1" applyBorder="1" applyAlignment="1">
      <alignment horizontal="left" vertical="center" wrapText="1"/>
    </xf>
    <xf numFmtId="0" fontId="62" fillId="3" borderId="0" xfId="0" applyFont="1" applyFill="1" applyAlignment="1" applyProtection="1">
      <alignment horizontal="left" vertical="top" wrapText="1"/>
      <protection locked="0"/>
    </xf>
    <xf numFmtId="0" fontId="63" fillId="0" borderId="0" xfId="0" applyFont="1" applyAlignment="1" applyProtection="1">
      <alignment horizontal="left" vertical="top" wrapText="1"/>
      <protection locked="0"/>
    </xf>
    <xf numFmtId="0" fontId="83" fillId="0" borderId="0" xfId="0" applyFont="1" applyAlignment="1">
      <alignment horizontal="left" vertical="top" wrapText="1"/>
    </xf>
    <xf numFmtId="0" fontId="83" fillId="0" borderId="0" xfId="0" applyFont="1" applyAlignment="1">
      <alignment horizontal="left" vertical="center"/>
    </xf>
    <xf numFmtId="0" fontId="33" fillId="4" borderId="41" xfId="0" applyFont="1" applyFill="1" applyBorder="1" applyAlignment="1">
      <alignment horizontal="center"/>
    </xf>
    <xf numFmtId="0" fontId="77" fillId="10" borderId="31" xfId="0" applyFont="1" applyFill="1" applyBorder="1" applyAlignment="1" applyProtection="1">
      <alignment horizontal="center" vertical="center" wrapText="1"/>
      <protection locked="0"/>
    </xf>
    <xf numFmtId="0" fontId="77" fillId="32" borderId="32" xfId="0" applyFont="1" applyFill="1" applyBorder="1" applyAlignment="1" applyProtection="1">
      <alignment horizontal="center" vertical="center" wrapText="1"/>
      <protection locked="0"/>
    </xf>
    <xf numFmtId="164" fontId="77" fillId="34" borderId="33" xfId="0" applyNumberFormat="1" applyFont="1" applyFill="1" applyBorder="1" applyAlignment="1" applyProtection="1">
      <alignment horizontal="center" vertical="center" wrapText="1"/>
      <protection locked="0"/>
    </xf>
    <xf numFmtId="164" fontId="77" fillId="10" borderId="34" xfId="0" applyNumberFormat="1" applyFont="1" applyFill="1" applyBorder="1" applyAlignment="1" applyProtection="1">
      <alignment horizontal="center" vertical="center" wrapText="1"/>
      <protection locked="0"/>
    </xf>
    <xf numFmtId="164" fontId="77" fillId="32" borderId="35" xfId="0" applyNumberFormat="1" applyFont="1" applyFill="1" applyBorder="1" applyAlignment="1" applyProtection="1">
      <alignment horizontal="center" vertical="center" wrapText="1"/>
      <protection locked="0"/>
    </xf>
    <xf numFmtId="0" fontId="77" fillId="34" borderId="36" xfId="0" applyFont="1" applyFill="1" applyBorder="1" applyAlignment="1" applyProtection="1">
      <alignment horizontal="center" vertical="center" wrapText="1"/>
      <protection locked="0"/>
    </xf>
    <xf numFmtId="0" fontId="77" fillId="10" borderId="37" xfId="0" applyFont="1" applyFill="1" applyBorder="1" applyAlignment="1" applyProtection="1">
      <alignment horizontal="center" vertical="center" wrapText="1"/>
      <protection locked="0"/>
    </xf>
    <xf numFmtId="0" fontId="77" fillId="32" borderId="38" xfId="0" applyFont="1" applyFill="1" applyBorder="1" applyAlignment="1" applyProtection="1">
      <alignment horizontal="center" vertical="center" wrapText="1"/>
      <protection locked="0"/>
    </xf>
    <xf numFmtId="0" fontId="85" fillId="0" borderId="0" xfId="0" applyFont="1" applyAlignment="1">
      <alignment horizontal="left" vertical="top" wrapText="1"/>
    </xf>
    <xf numFmtId="0" fontId="86" fillId="5" borderId="0" xfId="0" applyFont="1" applyFill="1" applyAlignment="1" applyProtection="1">
      <alignment vertical="top" wrapText="1"/>
      <protection locked="0"/>
    </xf>
    <xf numFmtId="0" fontId="87" fillId="5" borderId="0" xfId="0" applyFont="1" applyFill="1" applyAlignment="1" applyProtection="1">
      <alignment vertical="top" wrapText="1"/>
      <protection locked="0"/>
    </xf>
    <xf numFmtId="0" fontId="88" fillId="0" borderId="0" xfId="0" applyFont="1" applyAlignment="1" applyProtection="1">
      <alignment vertical="top" wrapText="1"/>
      <protection locked="0"/>
    </xf>
    <xf numFmtId="0" fontId="87" fillId="0" borderId="0" xfId="0" applyFont="1" applyAlignment="1">
      <alignment vertical="top" wrapText="1"/>
    </xf>
    <xf numFmtId="0" fontId="87" fillId="0" borderId="0" xfId="0" applyFont="1" applyAlignment="1" applyProtection="1">
      <alignment vertical="top" wrapText="1"/>
      <protection locked="0"/>
    </xf>
    <xf numFmtId="0" fontId="89" fillId="0" borderId="0" xfId="0" applyFont="1" applyAlignment="1" applyProtection="1">
      <alignment vertical="top" wrapText="1"/>
      <protection locked="0"/>
    </xf>
    <xf numFmtId="0" fontId="88" fillId="5" borderId="0" xfId="0" applyFont="1" applyFill="1" applyAlignment="1" applyProtection="1">
      <alignment vertical="top" wrapText="1"/>
      <protection locked="0"/>
    </xf>
    <xf numFmtId="0" fontId="33" fillId="5" borderId="0" xfId="0" applyFont="1" applyFill="1"/>
    <xf numFmtId="0" fontId="10" fillId="5" borderId="0" xfId="0" applyFont="1" applyFill="1" applyAlignment="1">
      <alignment horizontal="center"/>
    </xf>
    <xf numFmtId="0" fontId="9" fillId="5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33" fillId="4" borderId="42" xfId="0" applyFont="1" applyFill="1" applyBorder="1" applyAlignment="1">
      <alignment horizontal="center"/>
    </xf>
    <xf numFmtId="0" fontId="58" fillId="0" borderId="41" xfId="0" applyFont="1" applyBorder="1" applyAlignment="1">
      <alignment horizontal="center"/>
    </xf>
    <xf numFmtId="0" fontId="33" fillId="0" borderId="41" xfId="0" applyFont="1" applyBorder="1" applyAlignment="1">
      <alignment horizontal="center"/>
    </xf>
    <xf numFmtId="0" fontId="62" fillId="3" borderId="0" xfId="0" applyFont="1" applyFill="1" applyAlignment="1">
      <alignment horizontal="left" vertical="top" wrapText="1"/>
    </xf>
    <xf numFmtId="0" fontId="23" fillId="0" borderId="0" xfId="0" applyFont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25" fillId="3" borderId="0" xfId="1" applyFont="1" applyFill="1" applyBorder="1" applyAlignment="1" applyProtection="1">
      <alignment horizontal="center" vertical="center"/>
    </xf>
    <xf numFmtId="165" fontId="74" fillId="0" borderId="0" xfId="0" applyNumberFormat="1" applyFont="1" applyAlignment="1">
      <alignment horizontal="center" vertical="center" wrapText="1"/>
    </xf>
    <xf numFmtId="0" fontId="69" fillId="27" borderId="0" xfId="1" applyFont="1" applyFill="1" applyBorder="1" applyAlignment="1" applyProtection="1">
      <alignment horizontal="center" vertical="center"/>
      <protection locked="0"/>
    </xf>
    <xf numFmtId="0" fontId="69" fillId="20" borderId="0" xfId="1" applyFont="1" applyFill="1" applyBorder="1" applyAlignment="1" applyProtection="1">
      <alignment horizontal="center" vertical="center"/>
      <protection locked="0"/>
    </xf>
    <xf numFmtId="0" fontId="69" fillId="21" borderId="0" xfId="1" applyFont="1" applyFill="1" applyBorder="1" applyAlignment="1" applyProtection="1">
      <alignment horizontal="center" vertical="center"/>
      <protection locked="0"/>
    </xf>
    <xf numFmtId="0" fontId="69" fillId="22" borderId="0" xfId="1" applyFont="1" applyFill="1" applyBorder="1" applyAlignment="1" applyProtection="1">
      <alignment horizontal="center" vertical="center"/>
      <protection locked="0"/>
    </xf>
    <xf numFmtId="0" fontId="69" fillId="23" borderId="0" xfId="1" applyFont="1" applyFill="1" applyBorder="1" applyAlignment="1" applyProtection="1">
      <alignment horizontal="center" vertical="center"/>
      <protection locked="0"/>
    </xf>
    <xf numFmtId="0" fontId="69" fillId="24" borderId="0" xfId="1" applyFont="1" applyFill="1" applyBorder="1" applyAlignment="1" applyProtection="1">
      <alignment horizontal="center" vertical="center"/>
      <protection locked="0"/>
    </xf>
    <xf numFmtId="0" fontId="69" fillId="16" borderId="0" xfId="1" applyFont="1" applyFill="1" applyBorder="1" applyAlignment="1" applyProtection="1">
      <alignment horizontal="center" vertical="center"/>
      <protection locked="0"/>
    </xf>
    <xf numFmtId="0" fontId="69" fillId="25" borderId="0" xfId="1" applyFont="1" applyFill="1" applyBorder="1" applyAlignment="1" applyProtection="1">
      <alignment horizontal="center" vertical="center"/>
      <protection locked="0"/>
    </xf>
    <xf numFmtId="0" fontId="69" fillId="26" borderId="0" xfId="1" applyFont="1" applyFill="1" applyBorder="1" applyAlignment="1" applyProtection="1">
      <alignment horizontal="center" vertical="center"/>
      <protection locked="0"/>
    </xf>
    <xf numFmtId="164" fontId="73" fillId="0" borderId="0" xfId="0" applyNumberFormat="1" applyFont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82" fillId="0" borderId="0" xfId="1" applyFont="1" applyAlignment="1" applyProtection="1">
      <alignment horizontal="left"/>
    </xf>
    <xf numFmtId="0" fontId="0" fillId="0" borderId="6" xfId="0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67" fillId="0" borderId="0" xfId="0" applyFont="1" applyAlignment="1">
      <alignment horizontal="center" vertical="center"/>
    </xf>
    <xf numFmtId="0" fontId="84" fillId="0" borderId="0" xfId="0" applyFont="1" applyAlignment="1">
      <alignment horizontal="center"/>
    </xf>
    <xf numFmtId="0" fontId="66" fillId="0" borderId="0" xfId="0" applyFont="1" applyAlignment="1">
      <alignment horizontal="center"/>
    </xf>
    <xf numFmtId="0" fontId="69" fillId="17" borderId="0" xfId="1" applyFont="1" applyFill="1" applyBorder="1" applyAlignment="1" applyProtection="1">
      <alignment horizontal="center" vertical="center"/>
      <protection locked="0"/>
    </xf>
    <xf numFmtId="0" fontId="69" fillId="18" borderId="0" xfId="1" applyFont="1" applyFill="1" applyBorder="1" applyAlignment="1" applyProtection="1">
      <alignment horizontal="center" vertical="center"/>
      <protection locked="0"/>
    </xf>
    <xf numFmtId="0" fontId="69" fillId="19" borderId="0" xfId="1" applyFont="1" applyFill="1" applyBorder="1" applyAlignment="1" applyProtection="1">
      <alignment horizontal="center" vertical="center"/>
      <protection locked="0"/>
    </xf>
    <xf numFmtId="0" fontId="0" fillId="0" borderId="9" xfId="0" applyBorder="1" applyAlignment="1">
      <alignment horizontal="center"/>
    </xf>
    <xf numFmtId="0" fontId="68" fillId="0" borderId="9" xfId="0" applyFont="1" applyBorder="1" applyAlignment="1">
      <alignment horizontal="center"/>
    </xf>
    <xf numFmtId="0" fontId="0" fillId="0" borderId="0" xfId="0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4" fontId="0" fillId="0" borderId="9" xfId="0" applyNumberFormat="1" applyBorder="1" applyAlignment="1">
      <alignment horizontal="center" vertical="center"/>
    </xf>
    <xf numFmtId="164" fontId="77" fillId="0" borderId="25" xfId="0" applyNumberFormat="1" applyFont="1" applyBorder="1" applyAlignment="1" applyProtection="1">
      <alignment horizontal="center" vertical="center" wrapText="1"/>
      <protection locked="0"/>
    </xf>
    <xf numFmtId="164" fontId="77" fillId="0" borderId="27" xfId="0" applyNumberFormat="1" applyFont="1" applyBorder="1" applyAlignment="1" applyProtection="1">
      <alignment horizontal="center" vertical="center" wrapText="1"/>
      <protection locked="0"/>
    </xf>
    <xf numFmtId="164" fontId="77" fillId="0" borderId="26" xfId="0" applyNumberFormat="1" applyFont="1" applyBorder="1" applyAlignment="1" applyProtection="1">
      <alignment horizontal="center" vertical="center" wrapText="1"/>
      <protection locked="0"/>
    </xf>
    <xf numFmtId="0" fontId="79" fillId="0" borderId="23" xfId="0" applyFont="1" applyBorder="1" applyAlignment="1">
      <alignment horizontal="center" vertical="center" wrapText="1"/>
    </xf>
    <xf numFmtId="0" fontId="79" fillId="0" borderId="21" xfId="0" applyFont="1" applyBorder="1" applyAlignment="1">
      <alignment horizontal="center" vertical="center" wrapText="1"/>
    </xf>
    <xf numFmtId="0" fontId="76" fillId="0" borderId="0" xfId="0" applyFont="1" applyAlignment="1">
      <alignment horizontal="center" vertical="center"/>
    </xf>
    <xf numFmtId="164" fontId="77" fillId="0" borderId="28" xfId="0" applyNumberFormat="1" applyFont="1" applyBorder="1" applyAlignment="1" applyProtection="1">
      <alignment horizontal="center" vertical="center" wrapText="1"/>
      <protection locked="0"/>
    </xf>
    <xf numFmtId="164" fontId="77" fillId="0" borderId="22" xfId="0" applyNumberFormat="1" applyFont="1" applyBorder="1" applyAlignment="1" applyProtection="1">
      <alignment horizontal="center" vertical="center" wrapText="1"/>
      <protection locked="0"/>
    </xf>
    <xf numFmtId="164" fontId="77" fillId="0" borderId="24" xfId="0" applyNumberFormat="1" applyFont="1" applyBorder="1" applyAlignment="1" applyProtection="1">
      <alignment horizontal="center" vertical="center" wrapText="1"/>
      <protection locked="0"/>
    </xf>
    <xf numFmtId="0" fontId="75" fillId="29" borderId="29" xfId="0" applyFont="1" applyFill="1" applyBorder="1" applyAlignment="1">
      <alignment horizontal="center" vertical="center" wrapText="1"/>
    </xf>
    <xf numFmtId="0" fontId="75" fillId="29" borderId="30" xfId="0" applyFont="1" applyFill="1" applyBorder="1" applyAlignment="1">
      <alignment horizontal="center" vertical="center" wrapText="1"/>
    </xf>
    <xf numFmtId="0" fontId="79" fillId="0" borderId="2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/>
    <xf numFmtId="0" fontId="69" fillId="19" borderId="0" xfId="1" applyFont="1" applyFill="1" applyAlignment="1" applyProtection="1">
      <alignment horizontal="center" vertical="center"/>
      <protection locked="0"/>
    </xf>
    <xf numFmtId="0" fontId="48" fillId="0" borderId="13" xfId="0" applyFont="1" applyBorder="1" applyAlignment="1">
      <alignment horizontal="center" vertical="center" wrapText="1"/>
    </xf>
    <xf numFmtId="0" fontId="48" fillId="0" borderId="14" xfId="0" applyFont="1" applyBorder="1" applyAlignment="1">
      <alignment horizontal="center" vertical="center" wrapText="1"/>
    </xf>
    <xf numFmtId="0" fontId="48" fillId="0" borderId="15" xfId="0" applyFont="1" applyBorder="1" applyAlignment="1">
      <alignment horizontal="center" vertical="center" wrapText="1"/>
    </xf>
    <xf numFmtId="0" fontId="48" fillId="0" borderId="16" xfId="0" applyFont="1" applyBorder="1" applyAlignment="1">
      <alignment horizontal="center" vertical="center" wrapText="1"/>
    </xf>
    <xf numFmtId="0" fontId="48" fillId="0" borderId="17" xfId="0" applyFont="1" applyBorder="1" applyAlignment="1">
      <alignment horizontal="center" vertical="center" wrapText="1"/>
    </xf>
    <xf numFmtId="0" fontId="48" fillId="0" borderId="18" xfId="0" applyFont="1" applyBorder="1" applyAlignment="1">
      <alignment horizontal="center" vertical="center" wrapText="1"/>
    </xf>
    <xf numFmtId="0" fontId="62" fillId="3" borderId="0" xfId="0" applyFont="1" applyFill="1" applyAlignment="1" applyProtection="1">
      <alignment horizontal="left" vertical="top" wrapText="1"/>
      <protection locked="0"/>
    </xf>
    <xf numFmtId="0" fontId="69" fillId="27" borderId="0" xfId="1" applyFont="1" applyFill="1" applyAlignment="1" applyProtection="1">
      <alignment horizontal="center" vertical="center"/>
      <protection locked="0"/>
    </xf>
    <xf numFmtId="0" fontId="62" fillId="3" borderId="0" xfId="0" applyFont="1" applyFill="1" applyAlignment="1" applyProtection="1">
      <alignment horizontal="center" vertical="top" wrapText="1"/>
      <protection locked="0"/>
    </xf>
    <xf numFmtId="0" fontId="69" fillId="18" borderId="0" xfId="1" applyFont="1" applyFill="1" applyAlignment="1" applyProtection="1">
      <alignment horizontal="center" vertical="center"/>
      <protection locked="0"/>
    </xf>
    <xf numFmtId="0" fontId="69" fillId="17" borderId="0" xfId="1" applyFont="1" applyFill="1" applyAlignment="1" applyProtection="1">
      <alignment horizontal="center" vertical="center"/>
      <protection locked="0"/>
    </xf>
    <xf numFmtId="0" fontId="63" fillId="0" borderId="0" xfId="0" applyFont="1" applyAlignment="1" applyProtection="1">
      <alignment horizontal="left" vertical="top" wrapText="1"/>
      <protection locked="0"/>
    </xf>
    <xf numFmtId="0" fontId="69" fillId="16" borderId="0" xfId="1" applyFont="1" applyFill="1" applyAlignment="1" applyProtection="1">
      <alignment horizontal="center" vertical="center"/>
      <protection locked="0"/>
    </xf>
    <xf numFmtId="0" fontId="69" fillId="24" borderId="0" xfId="1" applyFont="1" applyFill="1" applyAlignment="1" applyProtection="1">
      <alignment horizontal="center" vertical="center"/>
      <protection locked="0"/>
    </xf>
    <xf numFmtId="0" fontId="69" fillId="25" borderId="0" xfId="1" applyFont="1" applyFill="1" applyAlignment="1" applyProtection="1">
      <alignment horizontal="center" vertical="center"/>
      <protection locked="0"/>
    </xf>
    <xf numFmtId="0" fontId="69" fillId="26" borderId="0" xfId="1" applyFont="1" applyFill="1" applyAlignment="1" applyProtection="1">
      <alignment horizontal="center" vertical="center"/>
      <protection locked="0"/>
    </xf>
    <xf numFmtId="0" fontId="69" fillId="28" borderId="0" xfId="1" applyFont="1" applyFill="1" applyAlignment="1" applyProtection="1">
      <alignment horizontal="center" vertical="center"/>
      <protection locked="0"/>
    </xf>
    <xf numFmtId="0" fontId="69" fillId="21" borderId="0" xfId="1" applyFont="1" applyFill="1" applyAlignment="1" applyProtection="1">
      <alignment horizontal="center" vertical="center"/>
      <protection locked="0"/>
    </xf>
    <xf numFmtId="0" fontId="69" fillId="22" borderId="0" xfId="1" applyFont="1" applyFill="1" applyAlignment="1" applyProtection="1">
      <alignment horizontal="center" vertical="center"/>
      <protection locked="0"/>
    </xf>
    <xf numFmtId="0" fontId="69" fillId="23" borderId="0" xfId="1" applyFont="1" applyFill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left" vertical="top" wrapText="1"/>
      <protection locked="0"/>
    </xf>
  </cellXfs>
  <cellStyles count="2">
    <cellStyle name="Lien hypertexte" xfId="1" builtinId="8"/>
    <cellStyle name="Normal" xfId="0" builtinId="0"/>
  </cellStyles>
  <dxfs count="42">
    <dxf>
      <fill>
        <patternFill patternType="solid">
          <fgColor indexed="10"/>
          <bgColor indexed="9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ill>
        <patternFill patternType="solid">
          <fgColor indexed="10"/>
          <bgColor indexed="9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ill>
        <patternFill patternType="solid">
          <fgColor indexed="10"/>
          <bgColor indexed="9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ill>
        <patternFill patternType="solid">
          <fgColor indexed="10"/>
          <bgColor indexed="9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ill>
        <patternFill patternType="solid">
          <fgColor indexed="10"/>
          <bgColor indexed="9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ill>
        <patternFill patternType="solid">
          <fgColor indexed="10"/>
          <bgColor indexed="9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ill>
        <patternFill patternType="solid">
          <fgColor indexed="10"/>
          <bgColor indexed="9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ill>
        <patternFill patternType="solid">
          <fgColor indexed="10"/>
          <bgColor indexed="9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ill>
        <patternFill patternType="solid">
          <fgColor indexed="10"/>
          <bgColor indexed="9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ill>
        <patternFill patternType="solid">
          <fgColor indexed="10"/>
          <bgColor indexed="9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ill>
        <patternFill patternType="solid">
          <fgColor indexed="10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ill>
        <patternFill patternType="solid">
          <fgColor indexed="10"/>
          <bgColor indexed="9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ill>
        <patternFill patternType="solid">
          <fgColor indexed="10"/>
          <bgColor indexed="9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ill>
        <patternFill patternType="solid">
          <fgColor indexed="10"/>
          <bgColor indexed="9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ill>
        <patternFill patternType="solid">
          <fgColor indexed="10"/>
          <bgColor indexed="9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ill>
        <patternFill patternType="solid">
          <fgColor indexed="10"/>
          <bgColor indexed="9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ill>
        <patternFill patternType="solid">
          <fgColor indexed="10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ill>
        <patternFill patternType="solid">
          <fgColor indexed="10"/>
          <bgColor indexed="9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ill>
        <patternFill patternType="solid">
          <fgColor indexed="10"/>
          <bgColor indexed="9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ill>
        <patternFill patternType="solid">
          <fgColor indexed="10"/>
          <bgColor indexed="9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ill>
        <patternFill patternType="solid">
          <fgColor indexed="10"/>
          <bgColor indexed="9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ill>
        <patternFill patternType="solid">
          <fgColor indexed="10"/>
          <bgColor indexed="9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ill>
        <patternFill patternType="solid">
          <fgColor indexed="10"/>
          <bgColor indexed="9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ill>
        <patternFill patternType="solid">
          <fgColor indexed="10"/>
          <bgColor indexed="9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ill>
        <patternFill patternType="solid">
          <fgColor indexed="10"/>
          <bgColor indexed="9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ill>
        <patternFill patternType="solid">
          <fgColor indexed="10"/>
          <bgColor indexed="9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ill>
        <patternFill patternType="solid">
          <fgColor indexed="10"/>
          <bgColor indexed="9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ill>
        <patternFill patternType="solid">
          <fgColor indexed="10"/>
          <bgColor indexed="9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ill>
        <patternFill patternType="solid">
          <fgColor indexed="10"/>
          <bgColor indexed="9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ill>
        <patternFill patternType="solid">
          <fgColor indexed="10"/>
          <bgColor indexed="9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ill>
        <patternFill patternType="solid">
          <fgColor indexed="10"/>
          <bgColor indexed="9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ill>
        <patternFill patternType="solid">
          <fgColor indexed="10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ill>
        <patternFill patternType="solid">
          <fgColor indexed="10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ill>
        <patternFill patternType="solid">
          <fgColor indexed="10"/>
          <bgColor indexed="9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ill>
        <patternFill patternType="solid">
          <fgColor indexed="10"/>
          <bgColor indexed="9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ill>
        <patternFill patternType="solid">
          <fgColor indexed="10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ill>
        <patternFill patternType="solid">
          <fgColor indexed="10"/>
          <bgColor indexed="9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ill>
        <patternFill patternType="solid">
          <fgColor indexed="10"/>
          <bgColor indexed="9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ill>
        <patternFill patternType="solid">
          <fgColor indexed="10"/>
          <bgColor indexed="9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ill>
        <patternFill patternType="solid">
          <fgColor indexed="10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ill>
        <patternFill patternType="solid">
          <fgColor indexed="10"/>
          <bgColor indexed="9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ill>
        <patternFill patternType="solid">
          <fgColor indexed="10"/>
          <bgColor indexed="9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33CC"/>
      <color rgb="FFCCFF99"/>
      <color rgb="FF1D4E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Relationship Id="rId4" Type="http://schemas.openxmlformats.org/officeDocument/2006/relationships/image" Target="../media/image4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Relationship Id="rId4" Type="http://schemas.openxmlformats.org/officeDocument/2006/relationships/image" Target="../media/image4.pn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Relationship Id="rId4" Type="http://schemas.openxmlformats.org/officeDocument/2006/relationships/image" Target="../media/image4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Relationship Id="rId4" Type="http://schemas.openxmlformats.org/officeDocument/2006/relationships/image" Target="../media/image4.pn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index.xlsx#A1" TargetMode="External"/><Relationship Id="rId2" Type="http://schemas.openxmlformats.org/officeDocument/2006/relationships/image" Target="../media/image2.png"/><Relationship Id="rId1" Type="http://schemas.openxmlformats.org/officeDocument/2006/relationships/hyperlink" Target="index.xlsx" TargetMode="External"/><Relationship Id="rId4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index.xlsx#A1" TargetMode="External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4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Relationship Id="rId4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Relationship Id="rId4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Relationship Id="rId4" Type="http://schemas.openxmlformats.org/officeDocument/2006/relationships/image" Target="../media/image4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Relationship Id="rId4" Type="http://schemas.openxmlformats.org/officeDocument/2006/relationships/image" Target="../media/image4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.png"/><Relationship Id="rId1" Type="http://schemas.openxmlformats.org/officeDocument/2006/relationships/hyperlink" Target="index.xlsx" TargetMode="External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337857</xdr:colOff>
      <xdr:row>0</xdr:row>
      <xdr:rowOff>918882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A53F1D3-1933-4DEA-8B73-4462A6D8CA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18882" cy="918882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4</xdr:row>
      <xdr:rowOff>165652</xdr:rowOff>
    </xdr:from>
    <xdr:to>
      <xdr:col>11</xdr:col>
      <xdr:colOff>1223365</xdr:colOff>
      <xdr:row>5</xdr:row>
      <xdr:rowOff>766354</xdr:rowOff>
    </xdr:to>
    <xdr:sp macro="" textlink="">
      <xdr:nvSpPr>
        <xdr:cNvPr id="2" name="Rectangle à coins arrondis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/>
      </xdr:nvSpPr>
      <xdr:spPr>
        <a:xfrm>
          <a:off x="6858000" y="168203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4</xdr:row>
      <xdr:rowOff>165652</xdr:rowOff>
    </xdr:from>
    <xdr:to>
      <xdr:col>13</xdr:col>
      <xdr:colOff>1223365</xdr:colOff>
      <xdr:row>5</xdr:row>
      <xdr:rowOff>766354</xdr:rowOff>
    </xdr:to>
    <xdr:sp macro="" textlink="">
      <xdr:nvSpPr>
        <xdr:cNvPr id="3" name="Rectangle à coins arrondis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/>
      </xdr:nvSpPr>
      <xdr:spPr>
        <a:xfrm>
          <a:off x="8191500" y="168203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6</xdr:row>
      <xdr:rowOff>165652</xdr:rowOff>
    </xdr:from>
    <xdr:to>
      <xdr:col>11</xdr:col>
      <xdr:colOff>1223365</xdr:colOff>
      <xdr:row>7</xdr:row>
      <xdr:rowOff>766354</xdr:rowOff>
    </xdr:to>
    <xdr:sp macro="" textlink="">
      <xdr:nvSpPr>
        <xdr:cNvPr id="4" name="Rectangle à coins arrondis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/>
      </xdr:nvSpPr>
      <xdr:spPr>
        <a:xfrm>
          <a:off x="6858000" y="261929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6</xdr:row>
      <xdr:rowOff>165652</xdr:rowOff>
    </xdr:from>
    <xdr:to>
      <xdr:col>13</xdr:col>
      <xdr:colOff>1223365</xdr:colOff>
      <xdr:row>7</xdr:row>
      <xdr:rowOff>766354</xdr:rowOff>
    </xdr:to>
    <xdr:sp macro="" textlink="">
      <xdr:nvSpPr>
        <xdr:cNvPr id="5" name="Rectangle à coins arrondis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/>
      </xdr:nvSpPr>
      <xdr:spPr>
        <a:xfrm>
          <a:off x="8191500" y="261929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8</xdr:row>
      <xdr:rowOff>165652</xdr:rowOff>
    </xdr:from>
    <xdr:to>
      <xdr:col>11</xdr:col>
      <xdr:colOff>1223365</xdr:colOff>
      <xdr:row>9</xdr:row>
      <xdr:rowOff>766354</xdr:rowOff>
    </xdr:to>
    <xdr:sp macro="" textlink="">
      <xdr:nvSpPr>
        <xdr:cNvPr id="6" name="Rectangle à coins arrondis 5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/>
      </xdr:nvSpPr>
      <xdr:spPr>
        <a:xfrm>
          <a:off x="6858000" y="355655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8</xdr:row>
      <xdr:rowOff>165652</xdr:rowOff>
    </xdr:from>
    <xdr:to>
      <xdr:col>13</xdr:col>
      <xdr:colOff>1223365</xdr:colOff>
      <xdr:row>9</xdr:row>
      <xdr:rowOff>766354</xdr:rowOff>
    </xdr:to>
    <xdr:sp macro="" textlink="">
      <xdr:nvSpPr>
        <xdr:cNvPr id="7" name="Rectangle à coins arrondis 6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SpPr/>
      </xdr:nvSpPr>
      <xdr:spPr>
        <a:xfrm>
          <a:off x="8191500" y="355655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3</xdr:row>
      <xdr:rowOff>0</xdr:rowOff>
    </xdr:from>
    <xdr:to>
      <xdr:col>11</xdr:col>
      <xdr:colOff>1223365</xdr:colOff>
      <xdr:row>3</xdr:row>
      <xdr:rowOff>766354</xdr:rowOff>
    </xdr:to>
    <xdr:sp macro="" textlink="">
      <xdr:nvSpPr>
        <xdr:cNvPr id="8" name="Rectangle à coins arrondis 7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SpPr/>
      </xdr:nvSpPr>
      <xdr:spPr>
        <a:xfrm>
          <a:off x="6858000" y="746760"/>
          <a:ext cx="1223365" cy="766354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3</xdr:row>
      <xdr:rowOff>0</xdr:rowOff>
    </xdr:from>
    <xdr:to>
      <xdr:col>13</xdr:col>
      <xdr:colOff>1223365</xdr:colOff>
      <xdr:row>3</xdr:row>
      <xdr:rowOff>766354</xdr:rowOff>
    </xdr:to>
    <xdr:sp macro="" textlink="">
      <xdr:nvSpPr>
        <xdr:cNvPr id="9" name="Rectangle à coins arrondis 8">
          <a:extLst>
            <a:ext uri="{FF2B5EF4-FFF2-40B4-BE49-F238E27FC236}">
              <a16:creationId xmlns:a16="http://schemas.microsoft.com/office/drawing/2014/main" id="{00000000-0008-0000-0900-000009000000}"/>
            </a:ext>
          </a:extLst>
        </xdr:cNvPr>
        <xdr:cNvSpPr/>
      </xdr:nvSpPr>
      <xdr:spPr>
        <a:xfrm>
          <a:off x="8191500" y="746760"/>
          <a:ext cx="1223365" cy="766354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4</xdr:row>
      <xdr:rowOff>165652</xdr:rowOff>
    </xdr:from>
    <xdr:to>
      <xdr:col>13</xdr:col>
      <xdr:colOff>1223365</xdr:colOff>
      <xdr:row>5</xdr:row>
      <xdr:rowOff>766354</xdr:rowOff>
    </xdr:to>
    <xdr:sp macro="" textlink="">
      <xdr:nvSpPr>
        <xdr:cNvPr id="10" name="Rectangle à coins arrondis 9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SpPr/>
      </xdr:nvSpPr>
      <xdr:spPr>
        <a:xfrm>
          <a:off x="8191500" y="168203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6</xdr:row>
      <xdr:rowOff>165652</xdr:rowOff>
    </xdr:from>
    <xdr:to>
      <xdr:col>11</xdr:col>
      <xdr:colOff>1223365</xdr:colOff>
      <xdr:row>7</xdr:row>
      <xdr:rowOff>766354</xdr:rowOff>
    </xdr:to>
    <xdr:sp macro="" textlink="">
      <xdr:nvSpPr>
        <xdr:cNvPr id="11" name="Rectangle à coins arrondis 10">
          <a:extLst>
            <a:ext uri="{FF2B5EF4-FFF2-40B4-BE49-F238E27FC236}">
              <a16:creationId xmlns:a16="http://schemas.microsoft.com/office/drawing/2014/main" id="{00000000-0008-0000-0900-00000B000000}"/>
            </a:ext>
          </a:extLst>
        </xdr:cNvPr>
        <xdr:cNvSpPr/>
      </xdr:nvSpPr>
      <xdr:spPr>
        <a:xfrm>
          <a:off x="6858000" y="261929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6</xdr:row>
      <xdr:rowOff>165652</xdr:rowOff>
    </xdr:from>
    <xdr:to>
      <xdr:col>13</xdr:col>
      <xdr:colOff>1223365</xdr:colOff>
      <xdr:row>7</xdr:row>
      <xdr:rowOff>766354</xdr:rowOff>
    </xdr:to>
    <xdr:sp macro="" textlink="">
      <xdr:nvSpPr>
        <xdr:cNvPr id="12" name="Rectangle à coins arrondis 11">
          <a:extLst>
            <a:ext uri="{FF2B5EF4-FFF2-40B4-BE49-F238E27FC236}">
              <a16:creationId xmlns:a16="http://schemas.microsoft.com/office/drawing/2014/main" id="{00000000-0008-0000-0900-00000C000000}"/>
            </a:ext>
          </a:extLst>
        </xdr:cNvPr>
        <xdr:cNvSpPr/>
      </xdr:nvSpPr>
      <xdr:spPr>
        <a:xfrm>
          <a:off x="8191500" y="261929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6</xdr:row>
      <xdr:rowOff>165652</xdr:rowOff>
    </xdr:from>
    <xdr:to>
      <xdr:col>13</xdr:col>
      <xdr:colOff>1223365</xdr:colOff>
      <xdr:row>7</xdr:row>
      <xdr:rowOff>766354</xdr:rowOff>
    </xdr:to>
    <xdr:sp macro="" textlink="">
      <xdr:nvSpPr>
        <xdr:cNvPr id="13" name="Rectangle à coins arrondis 12">
          <a:extLst>
            <a:ext uri="{FF2B5EF4-FFF2-40B4-BE49-F238E27FC236}">
              <a16:creationId xmlns:a16="http://schemas.microsoft.com/office/drawing/2014/main" id="{00000000-0008-0000-0900-00000D000000}"/>
            </a:ext>
          </a:extLst>
        </xdr:cNvPr>
        <xdr:cNvSpPr/>
      </xdr:nvSpPr>
      <xdr:spPr>
        <a:xfrm>
          <a:off x="8191500" y="261929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8</xdr:row>
      <xdr:rowOff>165652</xdr:rowOff>
    </xdr:from>
    <xdr:to>
      <xdr:col>11</xdr:col>
      <xdr:colOff>1223365</xdr:colOff>
      <xdr:row>9</xdr:row>
      <xdr:rowOff>766354</xdr:rowOff>
    </xdr:to>
    <xdr:sp macro="" textlink="">
      <xdr:nvSpPr>
        <xdr:cNvPr id="14" name="Rectangle à coins arrondis 13">
          <a:extLst>
            <a:ext uri="{FF2B5EF4-FFF2-40B4-BE49-F238E27FC236}">
              <a16:creationId xmlns:a16="http://schemas.microsoft.com/office/drawing/2014/main" id="{00000000-0008-0000-0900-00000E000000}"/>
            </a:ext>
          </a:extLst>
        </xdr:cNvPr>
        <xdr:cNvSpPr/>
      </xdr:nvSpPr>
      <xdr:spPr>
        <a:xfrm>
          <a:off x="6858000" y="355655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8</xdr:row>
      <xdr:rowOff>165652</xdr:rowOff>
    </xdr:from>
    <xdr:to>
      <xdr:col>13</xdr:col>
      <xdr:colOff>1223365</xdr:colOff>
      <xdr:row>9</xdr:row>
      <xdr:rowOff>766354</xdr:rowOff>
    </xdr:to>
    <xdr:sp macro="" textlink="">
      <xdr:nvSpPr>
        <xdr:cNvPr id="15" name="Rectangle à coins arrondis 14">
          <a:extLst>
            <a:ext uri="{FF2B5EF4-FFF2-40B4-BE49-F238E27FC236}">
              <a16:creationId xmlns:a16="http://schemas.microsoft.com/office/drawing/2014/main" id="{00000000-0008-0000-0900-00000F000000}"/>
            </a:ext>
          </a:extLst>
        </xdr:cNvPr>
        <xdr:cNvSpPr/>
      </xdr:nvSpPr>
      <xdr:spPr>
        <a:xfrm>
          <a:off x="8191500" y="355655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8</xdr:row>
      <xdr:rowOff>165652</xdr:rowOff>
    </xdr:from>
    <xdr:to>
      <xdr:col>13</xdr:col>
      <xdr:colOff>1223365</xdr:colOff>
      <xdr:row>9</xdr:row>
      <xdr:rowOff>766354</xdr:rowOff>
    </xdr:to>
    <xdr:sp macro="" textlink="">
      <xdr:nvSpPr>
        <xdr:cNvPr id="16" name="Rectangle à coins arrondis 15">
          <a:extLst>
            <a:ext uri="{FF2B5EF4-FFF2-40B4-BE49-F238E27FC236}">
              <a16:creationId xmlns:a16="http://schemas.microsoft.com/office/drawing/2014/main" id="{00000000-0008-0000-0900-000010000000}"/>
            </a:ext>
          </a:extLst>
        </xdr:cNvPr>
        <xdr:cNvSpPr/>
      </xdr:nvSpPr>
      <xdr:spPr>
        <a:xfrm>
          <a:off x="8191500" y="355655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3</xdr:row>
      <xdr:rowOff>0</xdr:rowOff>
    </xdr:from>
    <xdr:to>
      <xdr:col>5</xdr:col>
      <xdr:colOff>1223365</xdr:colOff>
      <xdr:row>3</xdr:row>
      <xdr:rowOff>766354</xdr:rowOff>
    </xdr:to>
    <xdr:sp macro="" textlink="">
      <xdr:nvSpPr>
        <xdr:cNvPr id="17" name="Rectangle à coins arrondis 16">
          <a:extLst>
            <a:ext uri="{FF2B5EF4-FFF2-40B4-BE49-F238E27FC236}">
              <a16:creationId xmlns:a16="http://schemas.microsoft.com/office/drawing/2014/main" id="{00000000-0008-0000-0900-000011000000}"/>
            </a:ext>
          </a:extLst>
        </xdr:cNvPr>
        <xdr:cNvSpPr/>
      </xdr:nvSpPr>
      <xdr:spPr>
        <a:xfrm>
          <a:off x="2857500" y="746760"/>
          <a:ext cx="1223365" cy="766354"/>
        </a:xfrm>
        <a:prstGeom prst="roundRect">
          <a:avLst/>
        </a:prstGeom>
        <a:noFill/>
        <a:ln w="2222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1223365</xdr:colOff>
      <xdr:row>5</xdr:row>
      <xdr:rowOff>766354</xdr:rowOff>
    </xdr:to>
    <xdr:sp macro="" textlink="">
      <xdr:nvSpPr>
        <xdr:cNvPr id="45" name="Rectangle à coins arrondis 44">
          <a:extLst>
            <a:ext uri="{FF2B5EF4-FFF2-40B4-BE49-F238E27FC236}">
              <a16:creationId xmlns:a16="http://schemas.microsoft.com/office/drawing/2014/main" id="{00000000-0008-0000-0900-00002D000000}"/>
            </a:ext>
          </a:extLst>
        </xdr:cNvPr>
        <xdr:cNvSpPr/>
      </xdr:nvSpPr>
      <xdr:spPr>
        <a:xfrm>
          <a:off x="2857500" y="746760"/>
          <a:ext cx="1223365" cy="766354"/>
        </a:xfrm>
        <a:prstGeom prst="roundRect">
          <a:avLst/>
        </a:prstGeom>
        <a:noFill/>
        <a:ln w="22225">
          <a:solidFill>
            <a:schemeClr val="accent6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5</xdr:row>
      <xdr:rowOff>0</xdr:rowOff>
    </xdr:from>
    <xdr:to>
      <xdr:col>3</xdr:col>
      <xdr:colOff>1223365</xdr:colOff>
      <xdr:row>5</xdr:row>
      <xdr:rowOff>766354</xdr:rowOff>
    </xdr:to>
    <xdr:sp macro="" textlink="">
      <xdr:nvSpPr>
        <xdr:cNvPr id="46" name="Rectangle à coins arrondis 45">
          <a:extLst>
            <a:ext uri="{FF2B5EF4-FFF2-40B4-BE49-F238E27FC236}">
              <a16:creationId xmlns:a16="http://schemas.microsoft.com/office/drawing/2014/main" id="{00000000-0008-0000-0900-00002E000000}"/>
            </a:ext>
          </a:extLst>
        </xdr:cNvPr>
        <xdr:cNvSpPr/>
      </xdr:nvSpPr>
      <xdr:spPr>
        <a:xfrm>
          <a:off x="2857500" y="746760"/>
          <a:ext cx="1223365" cy="766354"/>
        </a:xfrm>
        <a:prstGeom prst="roundRect">
          <a:avLst/>
        </a:prstGeom>
        <a:noFill/>
        <a:ln w="22225">
          <a:solidFill>
            <a:schemeClr val="accent6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5</xdr:row>
      <xdr:rowOff>0</xdr:rowOff>
    </xdr:from>
    <xdr:to>
      <xdr:col>5</xdr:col>
      <xdr:colOff>1223365</xdr:colOff>
      <xdr:row>5</xdr:row>
      <xdr:rowOff>766354</xdr:rowOff>
    </xdr:to>
    <xdr:sp macro="" textlink="">
      <xdr:nvSpPr>
        <xdr:cNvPr id="47" name="Rectangle à coins arrondis 46">
          <a:extLst>
            <a:ext uri="{FF2B5EF4-FFF2-40B4-BE49-F238E27FC236}">
              <a16:creationId xmlns:a16="http://schemas.microsoft.com/office/drawing/2014/main" id="{00000000-0008-0000-0900-00002F000000}"/>
            </a:ext>
          </a:extLst>
        </xdr:cNvPr>
        <xdr:cNvSpPr/>
      </xdr:nvSpPr>
      <xdr:spPr>
        <a:xfrm>
          <a:off x="2857500" y="746760"/>
          <a:ext cx="1223365" cy="766354"/>
        </a:xfrm>
        <a:prstGeom prst="roundRect">
          <a:avLst/>
        </a:prstGeom>
        <a:noFill/>
        <a:ln w="22225">
          <a:solidFill>
            <a:schemeClr val="accent6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1223365</xdr:colOff>
      <xdr:row>5</xdr:row>
      <xdr:rowOff>766354</xdr:rowOff>
    </xdr:to>
    <xdr:sp macro="" textlink="">
      <xdr:nvSpPr>
        <xdr:cNvPr id="48" name="Rectangle à coins arrondis 47">
          <a:extLst>
            <a:ext uri="{FF2B5EF4-FFF2-40B4-BE49-F238E27FC236}">
              <a16:creationId xmlns:a16="http://schemas.microsoft.com/office/drawing/2014/main" id="{00000000-0008-0000-0900-000030000000}"/>
            </a:ext>
          </a:extLst>
        </xdr:cNvPr>
        <xdr:cNvSpPr/>
      </xdr:nvSpPr>
      <xdr:spPr>
        <a:xfrm>
          <a:off x="2857500" y="746760"/>
          <a:ext cx="1223365" cy="766354"/>
        </a:xfrm>
        <a:prstGeom prst="roundRect">
          <a:avLst/>
        </a:prstGeom>
        <a:noFill/>
        <a:ln w="22225">
          <a:solidFill>
            <a:schemeClr val="accent6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1223365</xdr:colOff>
      <xdr:row>5</xdr:row>
      <xdr:rowOff>766354</xdr:rowOff>
    </xdr:to>
    <xdr:sp macro="" textlink="">
      <xdr:nvSpPr>
        <xdr:cNvPr id="49" name="Rectangle à coins arrondis 48">
          <a:extLst>
            <a:ext uri="{FF2B5EF4-FFF2-40B4-BE49-F238E27FC236}">
              <a16:creationId xmlns:a16="http://schemas.microsoft.com/office/drawing/2014/main" id="{00000000-0008-0000-0900-000031000000}"/>
            </a:ext>
          </a:extLst>
        </xdr:cNvPr>
        <xdr:cNvSpPr/>
      </xdr:nvSpPr>
      <xdr:spPr>
        <a:xfrm>
          <a:off x="2857500" y="746760"/>
          <a:ext cx="1223365" cy="766354"/>
        </a:xfrm>
        <a:prstGeom prst="roundRect">
          <a:avLst/>
        </a:prstGeom>
        <a:noFill/>
        <a:ln w="22225">
          <a:solidFill>
            <a:schemeClr val="accent6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7</xdr:row>
      <xdr:rowOff>0</xdr:rowOff>
    </xdr:from>
    <xdr:to>
      <xdr:col>1</xdr:col>
      <xdr:colOff>1223365</xdr:colOff>
      <xdr:row>7</xdr:row>
      <xdr:rowOff>766354</xdr:rowOff>
    </xdr:to>
    <xdr:sp macro="" textlink="">
      <xdr:nvSpPr>
        <xdr:cNvPr id="50" name="Rectangle à coins arrondis 49">
          <a:extLst>
            <a:ext uri="{FF2B5EF4-FFF2-40B4-BE49-F238E27FC236}">
              <a16:creationId xmlns:a16="http://schemas.microsoft.com/office/drawing/2014/main" id="{00000000-0008-0000-0900-000032000000}"/>
            </a:ext>
          </a:extLst>
        </xdr:cNvPr>
        <xdr:cNvSpPr/>
      </xdr:nvSpPr>
      <xdr:spPr>
        <a:xfrm>
          <a:off x="190500" y="1684020"/>
          <a:ext cx="1223365" cy="766354"/>
        </a:xfrm>
        <a:prstGeom prst="roundRect">
          <a:avLst/>
        </a:prstGeom>
        <a:noFill/>
        <a:ln w="22225">
          <a:solidFill>
            <a:schemeClr val="accent6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7</xdr:row>
      <xdr:rowOff>0</xdr:rowOff>
    </xdr:from>
    <xdr:to>
      <xdr:col>3</xdr:col>
      <xdr:colOff>1223365</xdr:colOff>
      <xdr:row>7</xdr:row>
      <xdr:rowOff>766354</xdr:rowOff>
    </xdr:to>
    <xdr:sp macro="" textlink="">
      <xdr:nvSpPr>
        <xdr:cNvPr id="51" name="Rectangle à coins arrondis 50">
          <a:extLst>
            <a:ext uri="{FF2B5EF4-FFF2-40B4-BE49-F238E27FC236}">
              <a16:creationId xmlns:a16="http://schemas.microsoft.com/office/drawing/2014/main" id="{00000000-0008-0000-0900-000033000000}"/>
            </a:ext>
          </a:extLst>
        </xdr:cNvPr>
        <xdr:cNvSpPr/>
      </xdr:nvSpPr>
      <xdr:spPr>
        <a:xfrm>
          <a:off x="1524000" y="1684020"/>
          <a:ext cx="1223365" cy="766354"/>
        </a:xfrm>
        <a:prstGeom prst="roundRect">
          <a:avLst/>
        </a:prstGeom>
        <a:noFill/>
        <a:ln w="22225">
          <a:solidFill>
            <a:schemeClr val="accent6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7</xdr:row>
      <xdr:rowOff>0</xdr:rowOff>
    </xdr:from>
    <xdr:to>
      <xdr:col>5</xdr:col>
      <xdr:colOff>1223365</xdr:colOff>
      <xdr:row>7</xdr:row>
      <xdr:rowOff>766354</xdr:rowOff>
    </xdr:to>
    <xdr:sp macro="" textlink="">
      <xdr:nvSpPr>
        <xdr:cNvPr id="52" name="Rectangle à coins arrondis 51">
          <a:extLst>
            <a:ext uri="{FF2B5EF4-FFF2-40B4-BE49-F238E27FC236}">
              <a16:creationId xmlns:a16="http://schemas.microsoft.com/office/drawing/2014/main" id="{00000000-0008-0000-0900-000034000000}"/>
            </a:ext>
          </a:extLst>
        </xdr:cNvPr>
        <xdr:cNvSpPr/>
      </xdr:nvSpPr>
      <xdr:spPr>
        <a:xfrm>
          <a:off x="2857500" y="1684020"/>
          <a:ext cx="1223365" cy="766354"/>
        </a:xfrm>
        <a:prstGeom prst="roundRect">
          <a:avLst/>
        </a:prstGeom>
        <a:noFill/>
        <a:ln w="22225">
          <a:solidFill>
            <a:schemeClr val="accent6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1223365</xdr:colOff>
      <xdr:row>7</xdr:row>
      <xdr:rowOff>766354</xdr:rowOff>
    </xdr:to>
    <xdr:sp macro="" textlink="">
      <xdr:nvSpPr>
        <xdr:cNvPr id="53" name="Rectangle à coins arrondis 52">
          <a:extLst>
            <a:ext uri="{FF2B5EF4-FFF2-40B4-BE49-F238E27FC236}">
              <a16:creationId xmlns:a16="http://schemas.microsoft.com/office/drawing/2014/main" id="{00000000-0008-0000-0900-000035000000}"/>
            </a:ext>
          </a:extLst>
        </xdr:cNvPr>
        <xdr:cNvSpPr/>
      </xdr:nvSpPr>
      <xdr:spPr>
        <a:xfrm>
          <a:off x="4191000" y="1684020"/>
          <a:ext cx="1223365" cy="766354"/>
        </a:xfrm>
        <a:prstGeom prst="roundRect">
          <a:avLst/>
        </a:prstGeom>
        <a:noFill/>
        <a:ln w="22225">
          <a:solidFill>
            <a:schemeClr val="accent6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7</xdr:row>
      <xdr:rowOff>0</xdr:rowOff>
    </xdr:from>
    <xdr:to>
      <xdr:col>9</xdr:col>
      <xdr:colOff>1223365</xdr:colOff>
      <xdr:row>7</xdr:row>
      <xdr:rowOff>766354</xdr:rowOff>
    </xdr:to>
    <xdr:sp macro="" textlink="">
      <xdr:nvSpPr>
        <xdr:cNvPr id="54" name="Rectangle à coins arrondis 53">
          <a:extLst>
            <a:ext uri="{FF2B5EF4-FFF2-40B4-BE49-F238E27FC236}">
              <a16:creationId xmlns:a16="http://schemas.microsoft.com/office/drawing/2014/main" id="{00000000-0008-0000-0900-000036000000}"/>
            </a:ext>
          </a:extLst>
        </xdr:cNvPr>
        <xdr:cNvSpPr/>
      </xdr:nvSpPr>
      <xdr:spPr>
        <a:xfrm>
          <a:off x="5524500" y="1684020"/>
          <a:ext cx="1223365" cy="766354"/>
        </a:xfrm>
        <a:prstGeom prst="roundRect">
          <a:avLst/>
        </a:prstGeom>
        <a:noFill/>
        <a:ln w="22225">
          <a:solidFill>
            <a:schemeClr val="accent6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1223365</xdr:colOff>
      <xdr:row>9</xdr:row>
      <xdr:rowOff>766354</xdr:rowOff>
    </xdr:to>
    <xdr:sp macro="" textlink="">
      <xdr:nvSpPr>
        <xdr:cNvPr id="55" name="Rectangle à coins arrondis 54">
          <a:extLst>
            <a:ext uri="{FF2B5EF4-FFF2-40B4-BE49-F238E27FC236}">
              <a16:creationId xmlns:a16="http://schemas.microsoft.com/office/drawing/2014/main" id="{00000000-0008-0000-0900-000037000000}"/>
            </a:ext>
          </a:extLst>
        </xdr:cNvPr>
        <xdr:cNvSpPr/>
      </xdr:nvSpPr>
      <xdr:spPr>
        <a:xfrm>
          <a:off x="190500" y="1684020"/>
          <a:ext cx="1223365" cy="766354"/>
        </a:xfrm>
        <a:prstGeom prst="roundRect">
          <a:avLst/>
        </a:prstGeom>
        <a:noFill/>
        <a:ln w="22225">
          <a:solidFill>
            <a:schemeClr val="accent6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9</xdr:row>
      <xdr:rowOff>0</xdr:rowOff>
    </xdr:from>
    <xdr:to>
      <xdr:col>3</xdr:col>
      <xdr:colOff>1223365</xdr:colOff>
      <xdr:row>9</xdr:row>
      <xdr:rowOff>766354</xdr:rowOff>
    </xdr:to>
    <xdr:sp macro="" textlink="">
      <xdr:nvSpPr>
        <xdr:cNvPr id="56" name="Rectangle à coins arrondis 55">
          <a:extLst>
            <a:ext uri="{FF2B5EF4-FFF2-40B4-BE49-F238E27FC236}">
              <a16:creationId xmlns:a16="http://schemas.microsoft.com/office/drawing/2014/main" id="{00000000-0008-0000-0900-000038000000}"/>
            </a:ext>
          </a:extLst>
        </xdr:cNvPr>
        <xdr:cNvSpPr/>
      </xdr:nvSpPr>
      <xdr:spPr>
        <a:xfrm>
          <a:off x="1524000" y="1684020"/>
          <a:ext cx="1223365" cy="766354"/>
        </a:xfrm>
        <a:prstGeom prst="roundRect">
          <a:avLst/>
        </a:prstGeom>
        <a:noFill/>
        <a:ln w="22225">
          <a:solidFill>
            <a:schemeClr val="accent6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9</xdr:row>
      <xdr:rowOff>0</xdr:rowOff>
    </xdr:from>
    <xdr:to>
      <xdr:col>5</xdr:col>
      <xdr:colOff>1223365</xdr:colOff>
      <xdr:row>9</xdr:row>
      <xdr:rowOff>766354</xdr:rowOff>
    </xdr:to>
    <xdr:sp macro="" textlink="">
      <xdr:nvSpPr>
        <xdr:cNvPr id="57" name="Rectangle à coins arrondis 56">
          <a:extLst>
            <a:ext uri="{FF2B5EF4-FFF2-40B4-BE49-F238E27FC236}">
              <a16:creationId xmlns:a16="http://schemas.microsoft.com/office/drawing/2014/main" id="{00000000-0008-0000-0900-000039000000}"/>
            </a:ext>
          </a:extLst>
        </xdr:cNvPr>
        <xdr:cNvSpPr/>
      </xdr:nvSpPr>
      <xdr:spPr>
        <a:xfrm>
          <a:off x="2857500" y="1684020"/>
          <a:ext cx="1223365" cy="766354"/>
        </a:xfrm>
        <a:prstGeom prst="roundRect">
          <a:avLst/>
        </a:prstGeom>
        <a:noFill/>
        <a:ln w="22225">
          <a:solidFill>
            <a:schemeClr val="accent6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7</xdr:col>
      <xdr:colOff>1223365</xdr:colOff>
      <xdr:row>9</xdr:row>
      <xdr:rowOff>766354</xdr:rowOff>
    </xdr:to>
    <xdr:sp macro="" textlink="">
      <xdr:nvSpPr>
        <xdr:cNvPr id="58" name="Rectangle à coins arrondis 57">
          <a:extLst>
            <a:ext uri="{FF2B5EF4-FFF2-40B4-BE49-F238E27FC236}">
              <a16:creationId xmlns:a16="http://schemas.microsoft.com/office/drawing/2014/main" id="{00000000-0008-0000-0900-00003A000000}"/>
            </a:ext>
          </a:extLst>
        </xdr:cNvPr>
        <xdr:cNvSpPr/>
      </xdr:nvSpPr>
      <xdr:spPr>
        <a:xfrm>
          <a:off x="4191000" y="1684020"/>
          <a:ext cx="1223365" cy="766354"/>
        </a:xfrm>
        <a:prstGeom prst="roundRect">
          <a:avLst/>
        </a:prstGeom>
        <a:noFill/>
        <a:ln w="22225">
          <a:solidFill>
            <a:schemeClr val="accent6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9</xdr:row>
      <xdr:rowOff>0</xdr:rowOff>
    </xdr:from>
    <xdr:to>
      <xdr:col>9</xdr:col>
      <xdr:colOff>1223365</xdr:colOff>
      <xdr:row>9</xdr:row>
      <xdr:rowOff>766354</xdr:rowOff>
    </xdr:to>
    <xdr:sp macro="" textlink="">
      <xdr:nvSpPr>
        <xdr:cNvPr id="59" name="Rectangle à coins arrondis 58">
          <a:extLst>
            <a:ext uri="{FF2B5EF4-FFF2-40B4-BE49-F238E27FC236}">
              <a16:creationId xmlns:a16="http://schemas.microsoft.com/office/drawing/2014/main" id="{00000000-0008-0000-0900-00003B000000}"/>
            </a:ext>
          </a:extLst>
        </xdr:cNvPr>
        <xdr:cNvSpPr/>
      </xdr:nvSpPr>
      <xdr:spPr>
        <a:xfrm>
          <a:off x="5524500" y="1684020"/>
          <a:ext cx="1223365" cy="766354"/>
        </a:xfrm>
        <a:prstGeom prst="roundRect">
          <a:avLst/>
        </a:prstGeom>
        <a:noFill/>
        <a:ln w="22225">
          <a:solidFill>
            <a:schemeClr val="accent6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1223365</xdr:colOff>
      <xdr:row>11</xdr:row>
      <xdr:rowOff>766354</xdr:rowOff>
    </xdr:to>
    <xdr:sp macro="" textlink="">
      <xdr:nvSpPr>
        <xdr:cNvPr id="60" name="Rectangle à coins arrondis 59">
          <a:extLst>
            <a:ext uri="{FF2B5EF4-FFF2-40B4-BE49-F238E27FC236}">
              <a16:creationId xmlns:a16="http://schemas.microsoft.com/office/drawing/2014/main" id="{00000000-0008-0000-0900-00003C000000}"/>
            </a:ext>
          </a:extLst>
        </xdr:cNvPr>
        <xdr:cNvSpPr/>
      </xdr:nvSpPr>
      <xdr:spPr>
        <a:xfrm>
          <a:off x="190500" y="3558540"/>
          <a:ext cx="1223365" cy="766354"/>
        </a:xfrm>
        <a:prstGeom prst="roundRect">
          <a:avLst/>
        </a:prstGeom>
        <a:noFill/>
        <a:ln w="22225">
          <a:solidFill>
            <a:schemeClr val="accent6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1223365</xdr:colOff>
      <xdr:row>11</xdr:row>
      <xdr:rowOff>766354</xdr:rowOff>
    </xdr:to>
    <xdr:sp macro="" textlink="">
      <xdr:nvSpPr>
        <xdr:cNvPr id="61" name="Rectangle à coins arrondis 60">
          <a:extLst>
            <a:ext uri="{FF2B5EF4-FFF2-40B4-BE49-F238E27FC236}">
              <a16:creationId xmlns:a16="http://schemas.microsoft.com/office/drawing/2014/main" id="{00000000-0008-0000-0900-00003D000000}"/>
            </a:ext>
          </a:extLst>
        </xdr:cNvPr>
        <xdr:cNvSpPr/>
      </xdr:nvSpPr>
      <xdr:spPr>
        <a:xfrm>
          <a:off x="1524000" y="3558540"/>
          <a:ext cx="1223365" cy="766354"/>
        </a:xfrm>
        <a:prstGeom prst="roundRect">
          <a:avLst/>
        </a:prstGeom>
        <a:noFill/>
        <a:ln w="22225">
          <a:solidFill>
            <a:schemeClr val="accent6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11</xdr:row>
      <xdr:rowOff>0</xdr:rowOff>
    </xdr:from>
    <xdr:to>
      <xdr:col>5</xdr:col>
      <xdr:colOff>1223365</xdr:colOff>
      <xdr:row>11</xdr:row>
      <xdr:rowOff>766354</xdr:rowOff>
    </xdr:to>
    <xdr:sp macro="" textlink="">
      <xdr:nvSpPr>
        <xdr:cNvPr id="62" name="Rectangle à coins arrondis 61">
          <a:extLst>
            <a:ext uri="{FF2B5EF4-FFF2-40B4-BE49-F238E27FC236}">
              <a16:creationId xmlns:a16="http://schemas.microsoft.com/office/drawing/2014/main" id="{00000000-0008-0000-0900-00003E000000}"/>
            </a:ext>
          </a:extLst>
        </xdr:cNvPr>
        <xdr:cNvSpPr/>
      </xdr:nvSpPr>
      <xdr:spPr>
        <a:xfrm>
          <a:off x="2857500" y="3558540"/>
          <a:ext cx="1223365" cy="766354"/>
        </a:xfrm>
        <a:prstGeom prst="roundRect">
          <a:avLst/>
        </a:prstGeom>
        <a:noFill/>
        <a:ln w="22225">
          <a:solidFill>
            <a:schemeClr val="accent6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11</xdr:row>
      <xdr:rowOff>0</xdr:rowOff>
    </xdr:from>
    <xdr:to>
      <xdr:col>7</xdr:col>
      <xdr:colOff>1223365</xdr:colOff>
      <xdr:row>11</xdr:row>
      <xdr:rowOff>766354</xdr:rowOff>
    </xdr:to>
    <xdr:sp macro="" textlink="">
      <xdr:nvSpPr>
        <xdr:cNvPr id="63" name="Rectangle à coins arrondis 62">
          <a:extLst>
            <a:ext uri="{FF2B5EF4-FFF2-40B4-BE49-F238E27FC236}">
              <a16:creationId xmlns:a16="http://schemas.microsoft.com/office/drawing/2014/main" id="{00000000-0008-0000-0900-00003F000000}"/>
            </a:ext>
          </a:extLst>
        </xdr:cNvPr>
        <xdr:cNvSpPr/>
      </xdr:nvSpPr>
      <xdr:spPr>
        <a:xfrm>
          <a:off x="4191000" y="3558540"/>
          <a:ext cx="1223365" cy="766354"/>
        </a:xfrm>
        <a:prstGeom prst="roundRect">
          <a:avLst/>
        </a:prstGeom>
        <a:noFill/>
        <a:ln w="22225">
          <a:solidFill>
            <a:schemeClr val="accent6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1223365</xdr:colOff>
      <xdr:row>12</xdr:row>
      <xdr:rowOff>8965</xdr:rowOff>
    </xdr:to>
    <xdr:sp macro="" textlink="">
      <xdr:nvSpPr>
        <xdr:cNvPr id="64" name="Rectangle à coins arrondis 63">
          <a:extLst>
            <a:ext uri="{FF2B5EF4-FFF2-40B4-BE49-F238E27FC236}">
              <a16:creationId xmlns:a16="http://schemas.microsoft.com/office/drawing/2014/main" id="{00000000-0008-0000-0900-000040000000}"/>
            </a:ext>
          </a:extLst>
        </xdr:cNvPr>
        <xdr:cNvSpPr/>
      </xdr:nvSpPr>
      <xdr:spPr>
        <a:xfrm>
          <a:off x="190500" y="746760"/>
          <a:ext cx="1223365" cy="778585"/>
        </a:xfrm>
        <a:prstGeom prst="roundRect">
          <a:avLst/>
        </a:prstGeom>
        <a:noFill/>
        <a:ln w="22225">
          <a:solidFill>
            <a:schemeClr val="accent6">
              <a:lumMod val="5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4</xdr:col>
      <xdr:colOff>87923</xdr:colOff>
      <xdr:row>13</xdr:row>
      <xdr:rowOff>0</xdr:rowOff>
    </xdr:from>
    <xdr:to>
      <xdr:col>14</xdr:col>
      <xdr:colOff>8965</xdr:colOff>
      <xdr:row>14</xdr:row>
      <xdr:rowOff>8965</xdr:rowOff>
    </xdr:to>
    <xdr:sp macro="" textlink="">
      <xdr:nvSpPr>
        <xdr:cNvPr id="67" name="Rectangle à coins arrondis 66">
          <a:extLst>
            <a:ext uri="{FF2B5EF4-FFF2-40B4-BE49-F238E27FC236}">
              <a16:creationId xmlns:a16="http://schemas.microsoft.com/office/drawing/2014/main" id="{00000000-0008-0000-0900-000043000000}"/>
            </a:ext>
          </a:extLst>
        </xdr:cNvPr>
        <xdr:cNvSpPr/>
      </xdr:nvSpPr>
      <xdr:spPr>
        <a:xfrm>
          <a:off x="2769577" y="5348654"/>
          <a:ext cx="6405369" cy="770965"/>
        </a:xfrm>
        <a:prstGeom prst="roundRect">
          <a:avLst/>
        </a:prstGeom>
        <a:noFill/>
        <a:ln w="22225">
          <a:solidFill>
            <a:schemeClr val="tx1">
              <a:lumMod val="50000"/>
              <a:lumOff val="5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1</xdr:col>
      <xdr:colOff>0</xdr:colOff>
      <xdr:row>3</xdr:row>
      <xdr:rowOff>0</xdr:rowOff>
    </xdr:from>
    <xdr:to>
      <xdr:col>1</xdr:col>
      <xdr:colOff>1223365</xdr:colOff>
      <xdr:row>4</xdr:row>
      <xdr:rowOff>8965</xdr:rowOff>
    </xdr:to>
    <xdr:sp macro="" textlink="">
      <xdr:nvSpPr>
        <xdr:cNvPr id="68" name="Rectangle à coins arrondis 67">
          <a:extLst>
            <a:ext uri="{FF2B5EF4-FFF2-40B4-BE49-F238E27FC236}">
              <a16:creationId xmlns:a16="http://schemas.microsoft.com/office/drawing/2014/main" id="{00000000-0008-0000-0900-000044000000}"/>
            </a:ext>
          </a:extLst>
        </xdr:cNvPr>
        <xdr:cNvSpPr/>
      </xdr:nvSpPr>
      <xdr:spPr>
        <a:xfrm>
          <a:off x="190500" y="746760"/>
          <a:ext cx="1223365" cy="778585"/>
        </a:xfrm>
        <a:prstGeom prst="roundRect">
          <a:avLst/>
        </a:prstGeom>
        <a:noFill/>
        <a:ln w="22225">
          <a:solidFill>
            <a:schemeClr val="accent1">
              <a:lumMod val="75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 editAs="oneCell">
    <xdr:from>
      <xdr:col>14</xdr:col>
      <xdr:colOff>3362</xdr:colOff>
      <xdr:row>0</xdr:row>
      <xdr:rowOff>11928</xdr:rowOff>
    </xdr:from>
    <xdr:to>
      <xdr:col>15</xdr:col>
      <xdr:colOff>0</xdr:colOff>
      <xdr:row>2</xdr:row>
      <xdr:rowOff>41411</xdr:rowOff>
    </xdr:to>
    <xdr:pic>
      <xdr:nvPicPr>
        <xdr:cNvPr id="307429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900-0000E5B0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193345" y="11928"/>
          <a:ext cx="607552" cy="607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</xdr:col>
      <xdr:colOff>70820</xdr:colOff>
      <xdr:row>5</xdr:row>
      <xdr:rowOff>268942</xdr:rowOff>
    </xdr:from>
    <xdr:to>
      <xdr:col>31</xdr:col>
      <xdr:colOff>349624</xdr:colOff>
      <xdr:row>5</xdr:row>
      <xdr:rowOff>546783</xdr:rowOff>
    </xdr:to>
    <xdr:sp macro="" textlink="">
      <xdr:nvSpPr>
        <xdr:cNvPr id="69" name="Cœur 68">
          <a:extLst>
            <a:ext uri="{FF2B5EF4-FFF2-40B4-BE49-F238E27FC236}">
              <a16:creationId xmlns:a16="http://schemas.microsoft.com/office/drawing/2014/main" id="{00000000-0008-0000-0900-000045000000}"/>
            </a:ext>
          </a:extLst>
        </xdr:cNvPr>
        <xdr:cNvSpPr/>
      </xdr:nvSpPr>
      <xdr:spPr>
        <a:xfrm>
          <a:off x="9763460" y="1952962"/>
          <a:ext cx="278804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116540</xdr:colOff>
      <xdr:row>7</xdr:row>
      <xdr:rowOff>242045</xdr:rowOff>
    </xdr:from>
    <xdr:to>
      <xdr:col>31</xdr:col>
      <xdr:colOff>439270</xdr:colOff>
      <xdr:row>7</xdr:row>
      <xdr:rowOff>546846</xdr:rowOff>
    </xdr:to>
    <xdr:sp macro="" textlink="">
      <xdr:nvSpPr>
        <xdr:cNvPr id="70" name="Étoile à 5 branches 69">
          <a:extLst>
            <a:ext uri="{FF2B5EF4-FFF2-40B4-BE49-F238E27FC236}">
              <a16:creationId xmlns:a16="http://schemas.microsoft.com/office/drawing/2014/main" id="{00000000-0008-0000-0900-000046000000}"/>
            </a:ext>
          </a:extLst>
        </xdr:cNvPr>
        <xdr:cNvSpPr/>
      </xdr:nvSpPr>
      <xdr:spPr>
        <a:xfrm>
          <a:off x="9809180" y="2863325"/>
          <a:ext cx="322730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143433</xdr:colOff>
      <xdr:row>9</xdr:row>
      <xdr:rowOff>152401</xdr:rowOff>
    </xdr:from>
    <xdr:to>
      <xdr:col>31</xdr:col>
      <xdr:colOff>467433</xdr:colOff>
      <xdr:row>9</xdr:row>
      <xdr:rowOff>259976</xdr:rowOff>
    </xdr:to>
    <xdr:sp macro="" textlink="">
      <xdr:nvSpPr>
        <xdr:cNvPr id="71" name="Flèche droite 70">
          <a:extLst>
            <a:ext uri="{FF2B5EF4-FFF2-40B4-BE49-F238E27FC236}">
              <a16:creationId xmlns:a16="http://schemas.microsoft.com/office/drawing/2014/main" id="{00000000-0008-0000-0900-000047000000}"/>
            </a:ext>
          </a:extLst>
        </xdr:cNvPr>
        <xdr:cNvSpPr/>
      </xdr:nvSpPr>
      <xdr:spPr>
        <a:xfrm>
          <a:off x="9836073" y="3710941"/>
          <a:ext cx="324000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152400</xdr:colOff>
      <xdr:row>9</xdr:row>
      <xdr:rowOff>441960</xdr:rowOff>
    </xdr:from>
    <xdr:to>
      <xdr:col>32</xdr:col>
      <xdr:colOff>358140</xdr:colOff>
      <xdr:row>11</xdr:row>
      <xdr:rowOff>144780</xdr:rowOff>
    </xdr:to>
    <xdr:pic>
      <xdr:nvPicPr>
        <xdr:cNvPr id="307433" name="Image 71">
          <a:extLst>
            <a:ext uri="{FF2B5EF4-FFF2-40B4-BE49-F238E27FC236}">
              <a16:creationId xmlns:a16="http://schemas.microsoft.com/office/drawing/2014/main" id="{00000000-0008-0000-0900-0000E9B0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38360" y="4000500"/>
          <a:ext cx="876300" cy="640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31</xdr:col>
      <xdr:colOff>137160</xdr:colOff>
      <xdr:row>11</xdr:row>
      <xdr:rowOff>106680</xdr:rowOff>
    </xdr:from>
    <xdr:to>
      <xdr:col>32</xdr:col>
      <xdr:colOff>335280</xdr:colOff>
      <xdr:row>11</xdr:row>
      <xdr:rowOff>754380</xdr:rowOff>
    </xdr:to>
    <xdr:pic>
      <xdr:nvPicPr>
        <xdr:cNvPr id="307434" name="Image 72">
          <a:extLst>
            <a:ext uri="{FF2B5EF4-FFF2-40B4-BE49-F238E27FC236}">
              <a16:creationId xmlns:a16="http://schemas.microsoft.com/office/drawing/2014/main" id="{00000000-0008-0000-0900-0000EAB0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23120" y="4602480"/>
          <a:ext cx="86868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31</xdr:col>
      <xdr:colOff>80683</xdr:colOff>
      <xdr:row>3</xdr:row>
      <xdr:rowOff>349622</xdr:rowOff>
    </xdr:from>
    <xdr:to>
      <xdr:col>31</xdr:col>
      <xdr:colOff>367552</xdr:colOff>
      <xdr:row>3</xdr:row>
      <xdr:rowOff>628053</xdr:rowOff>
    </xdr:to>
    <xdr:sp macro="" textlink="">
      <xdr:nvSpPr>
        <xdr:cNvPr id="74" name="Émoticône 73">
          <a:extLst>
            <a:ext uri="{FF2B5EF4-FFF2-40B4-BE49-F238E27FC236}">
              <a16:creationId xmlns:a16="http://schemas.microsoft.com/office/drawing/2014/main" id="{00000000-0008-0000-0900-00004A000000}"/>
            </a:ext>
          </a:extLst>
        </xdr:cNvPr>
        <xdr:cNvSpPr/>
      </xdr:nvSpPr>
      <xdr:spPr>
        <a:xfrm>
          <a:off x="9773323" y="1096382"/>
          <a:ext cx="286869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373380</xdr:colOff>
      <xdr:row>10</xdr:row>
      <xdr:rowOff>137160</xdr:rowOff>
    </xdr:from>
    <xdr:to>
      <xdr:col>33</xdr:col>
      <xdr:colOff>579120</xdr:colOff>
      <xdr:row>11</xdr:row>
      <xdr:rowOff>609600</xdr:rowOff>
    </xdr:to>
    <xdr:pic>
      <xdr:nvPicPr>
        <xdr:cNvPr id="307436" name="Image 74">
          <a:extLst>
            <a:ext uri="{FF2B5EF4-FFF2-40B4-BE49-F238E27FC236}">
              <a16:creationId xmlns:a16="http://schemas.microsoft.com/office/drawing/2014/main" id="{00000000-0008-0000-0900-0000ECB0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4465320"/>
          <a:ext cx="876300" cy="640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33</xdr:col>
      <xdr:colOff>662940</xdr:colOff>
      <xdr:row>10</xdr:row>
      <xdr:rowOff>45720</xdr:rowOff>
    </xdr:from>
    <xdr:to>
      <xdr:col>35</xdr:col>
      <xdr:colOff>198121</xdr:colOff>
      <xdr:row>11</xdr:row>
      <xdr:rowOff>525780</xdr:rowOff>
    </xdr:to>
    <xdr:pic>
      <xdr:nvPicPr>
        <xdr:cNvPr id="307437" name="Image 75">
          <a:extLst>
            <a:ext uri="{FF2B5EF4-FFF2-40B4-BE49-F238E27FC236}">
              <a16:creationId xmlns:a16="http://schemas.microsoft.com/office/drawing/2014/main" id="{00000000-0008-0000-0900-0000EDB0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0020" y="4373880"/>
          <a:ext cx="8763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32</xdr:col>
      <xdr:colOff>388620</xdr:colOff>
      <xdr:row>9</xdr:row>
      <xdr:rowOff>358140</xdr:rowOff>
    </xdr:from>
    <xdr:to>
      <xdr:col>33</xdr:col>
      <xdr:colOff>586740</xdr:colOff>
      <xdr:row>11</xdr:row>
      <xdr:rowOff>68580</xdr:rowOff>
    </xdr:to>
    <xdr:pic>
      <xdr:nvPicPr>
        <xdr:cNvPr id="307438" name="Image 76">
          <a:extLst>
            <a:ext uri="{FF2B5EF4-FFF2-40B4-BE49-F238E27FC236}">
              <a16:creationId xmlns:a16="http://schemas.microsoft.com/office/drawing/2014/main" id="{00000000-0008-0000-0900-0000EEB0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45140" y="3916680"/>
          <a:ext cx="86868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34</xdr:col>
      <xdr:colOff>60960</xdr:colOff>
      <xdr:row>9</xdr:row>
      <xdr:rowOff>243840</xdr:rowOff>
    </xdr:from>
    <xdr:to>
      <xdr:col>35</xdr:col>
      <xdr:colOff>266701</xdr:colOff>
      <xdr:row>10</xdr:row>
      <xdr:rowOff>121920</xdr:rowOff>
    </xdr:to>
    <xdr:pic>
      <xdr:nvPicPr>
        <xdr:cNvPr id="307439" name="Image 77">
          <a:extLst>
            <a:ext uri="{FF2B5EF4-FFF2-40B4-BE49-F238E27FC236}">
              <a16:creationId xmlns:a16="http://schemas.microsoft.com/office/drawing/2014/main" id="{00000000-0008-0000-0900-0000EFB0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58600" y="3802380"/>
          <a:ext cx="8763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31</xdr:col>
      <xdr:colOff>493060</xdr:colOff>
      <xdr:row>3</xdr:row>
      <xdr:rowOff>349623</xdr:rowOff>
    </xdr:from>
    <xdr:to>
      <xdr:col>32</xdr:col>
      <xdr:colOff>107576</xdr:colOff>
      <xdr:row>3</xdr:row>
      <xdr:rowOff>628054</xdr:rowOff>
    </xdr:to>
    <xdr:sp macro="" textlink="">
      <xdr:nvSpPr>
        <xdr:cNvPr id="79" name="Émoticône 78">
          <a:extLst>
            <a:ext uri="{FF2B5EF4-FFF2-40B4-BE49-F238E27FC236}">
              <a16:creationId xmlns:a16="http://schemas.microsoft.com/office/drawing/2014/main" id="{00000000-0008-0000-0900-00004F000000}"/>
            </a:ext>
          </a:extLst>
        </xdr:cNvPr>
        <xdr:cNvSpPr/>
      </xdr:nvSpPr>
      <xdr:spPr>
        <a:xfrm>
          <a:off x="10185700" y="1096383"/>
          <a:ext cx="285076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224117</xdr:colOff>
      <xdr:row>3</xdr:row>
      <xdr:rowOff>340658</xdr:rowOff>
    </xdr:from>
    <xdr:to>
      <xdr:col>32</xdr:col>
      <xdr:colOff>510986</xdr:colOff>
      <xdr:row>3</xdr:row>
      <xdr:rowOff>619089</xdr:rowOff>
    </xdr:to>
    <xdr:sp macro="" textlink="">
      <xdr:nvSpPr>
        <xdr:cNvPr id="80" name="Émoticône 79">
          <a:extLst>
            <a:ext uri="{FF2B5EF4-FFF2-40B4-BE49-F238E27FC236}">
              <a16:creationId xmlns:a16="http://schemas.microsoft.com/office/drawing/2014/main" id="{00000000-0008-0000-0900-000050000000}"/>
            </a:ext>
          </a:extLst>
        </xdr:cNvPr>
        <xdr:cNvSpPr/>
      </xdr:nvSpPr>
      <xdr:spPr>
        <a:xfrm>
          <a:off x="10587317" y="1087418"/>
          <a:ext cx="286869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600635</xdr:colOff>
      <xdr:row>7</xdr:row>
      <xdr:rowOff>233083</xdr:rowOff>
    </xdr:from>
    <xdr:to>
      <xdr:col>32</xdr:col>
      <xdr:colOff>251012</xdr:colOff>
      <xdr:row>7</xdr:row>
      <xdr:rowOff>537884</xdr:rowOff>
    </xdr:to>
    <xdr:sp macro="" textlink="">
      <xdr:nvSpPr>
        <xdr:cNvPr id="81" name="Étoile à 5 branches 80">
          <a:extLst>
            <a:ext uri="{FF2B5EF4-FFF2-40B4-BE49-F238E27FC236}">
              <a16:creationId xmlns:a16="http://schemas.microsoft.com/office/drawing/2014/main" id="{00000000-0008-0000-0900-000051000000}"/>
            </a:ext>
          </a:extLst>
        </xdr:cNvPr>
        <xdr:cNvSpPr/>
      </xdr:nvSpPr>
      <xdr:spPr>
        <a:xfrm>
          <a:off x="10293275" y="2854363"/>
          <a:ext cx="320937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367553</xdr:colOff>
      <xdr:row>7</xdr:row>
      <xdr:rowOff>242047</xdr:rowOff>
    </xdr:from>
    <xdr:to>
      <xdr:col>33</xdr:col>
      <xdr:colOff>17930</xdr:colOff>
      <xdr:row>7</xdr:row>
      <xdr:rowOff>546848</xdr:rowOff>
    </xdr:to>
    <xdr:sp macro="" textlink="">
      <xdr:nvSpPr>
        <xdr:cNvPr id="82" name="Étoile à 5 branches 81">
          <a:extLst>
            <a:ext uri="{FF2B5EF4-FFF2-40B4-BE49-F238E27FC236}">
              <a16:creationId xmlns:a16="http://schemas.microsoft.com/office/drawing/2014/main" id="{00000000-0008-0000-0900-000052000000}"/>
            </a:ext>
          </a:extLst>
        </xdr:cNvPr>
        <xdr:cNvSpPr/>
      </xdr:nvSpPr>
      <xdr:spPr>
        <a:xfrm>
          <a:off x="10730753" y="2863327"/>
          <a:ext cx="320937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44823</xdr:colOff>
      <xdr:row>9</xdr:row>
      <xdr:rowOff>152400</xdr:rowOff>
    </xdr:from>
    <xdr:to>
      <xdr:col>32</xdr:col>
      <xdr:colOff>368823</xdr:colOff>
      <xdr:row>9</xdr:row>
      <xdr:rowOff>259975</xdr:rowOff>
    </xdr:to>
    <xdr:sp macro="" textlink="">
      <xdr:nvSpPr>
        <xdr:cNvPr id="83" name="Flèche droite 82">
          <a:extLst>
            <a:ext uri="{FF2B5EF4-FFF2-40B4-BE49-F238E27FC236}">
              <a16:creationId xmlns:a16="http://schemas.microsoft.com/office/drawing/2014/main" id="{00000000-0008-0000-0900-000053000000}"/>
            </a:ext>
          </a:extLst>
        </xdr:cNvPr>
        <xdr:cNvSpPr/>
      </xdr:nvSpPr>
      <xdr:spPr>
        <a:xfrm>
          <a:off x="10408023" y="3710940"/>
          <a:ext cx="324000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519953</xdr:colOff>
      <xdr:row>9</xdr:row>
      <xdr:rowOff>143435</xdr:rowOff>
    </xdr:from>
    <xdr:to>
      <xdr:col>33</xdr:col>
      <xdr:colOff>171600</xdr:colOff>
      <xdr:row>9</xdr:row>
      <xdr:rowOff>251010</xdr:rowOff>
    </xdr:to>
    <xdr:sp macro="" textlink="">
      <xdr:nvSpPr>
        <xdr:cNvPr id="84" name="Flèche droite 83">
          <a:extLst>
            <a:ext uri="{FF2B5EF4-FFF2-40B4-BE49-F238E27FC236}">
              <a16:creationId xmlns:a16="http://schemas.microsoft.com/office/drawing/2014/main" id="{00000000-0008-0000-0900-000054000000}"/>
            </a:ext>
          </a:extLst>
        </xdr:cNvPr>
        <xdr:cNvSpPr/>
      </xdr:nvSpPr>
      <xdr:spPr>
        <a:xfrm>
          <a:off x="10883153" y="3701975"/>
          <a:ext cx="322207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663388</xdr:colOff>
      <xdr:row>3</xdr:row>
      <xdr:rowOff>340659</xdr:rowOff>
    </xdr:from>
    <xdr:to>
      <xdr:col>33</xdr:col>
      <xdr:colOff>277904</xdr:colOff>
      <xdr:row>3</xdr:row>
      <xdr:rowOff>619090</xdr:rowOff>
    </xdr:to>
    <xdr:sp macro="" textlink="">
      <xdr:nvSpPr>
        <xdr:cNvPr id="85" name="Émoticône 84">
          <a:extLst>
            <a:ext uri="{FF2B5EF4-FFF2-40B4-BE49-F238E27FC236}">
              <a16:creationId xmlns:a16="http://schemas.microsoft.com/office/drawing/2014/main" id="{00000000-0008-0000-0900-000055000000}"/>
            </a:ext>
          </a:extLst>
        </xdr:cNvPr>
        <xdr:cNvSpPr/>
      </xdr:nvSpPr>
      <xdr:spPr>
        <a:xfrm>
          <a:off x="11026588" y="1087419"/>
          <a:ext cx="285076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367553</xdr:colOff>
      <xdr:row>3</xdr:row>
      <xdr:rowOff>340660</xdr:rowOff>
    </xdr:from>
    <xdr:to>
      <xdr:col>34</xdr:col>
      <xdr:colOff>128</xdr:colOff>
      <xdr:row>3</xdr:row>
      <xdr:rowOff>619091</xdr:rowOff>
    </xdr:to>
    <xdr:sp macro="" textlink="">
      <xdr:nvSpPr>
        <xdr:cNvPr id="86" name="Émoticône 85">
          <a:extLst>
            <a:ext uri="{FF2B5EF4-FFF2-40B4-BE49-F238E27FC236}">
              <a16:creationId xmlns:a16="http://schemas.microsoft.com/office/drawing/2014/main" id="{00000000-0008-0000-0900-000056000000}"/>
            </a:ext>
          </a:extLst>
        </xdr:cNvPr>
        <xdr:cNvSpPr/>
      </xdr:nvSpPr>
      <xdr:spPr>
        <a:xfrm>
          <a:off x="11401313" y="1087420"/>
          <a:ext cx="286869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457200</xdr:colOff>
      <xdr:row>5</xdr:row>
      <xdr:rowOff>259977</xdr:rowOff>
    </xdr:from>
    <xdr:to>
      <xdr:col>32</xdr:col>
      <xdr:colOff>63651</xdr:colOff>
      <xdr:row>5</xdr:row>
      <xdr:rowOff>537818</xdr:rowOff>
    </xdr:to>
    <xdr:sp macro="" textlink="">
      <xdr:nvSpPr>
        <xdr:cNvPr id="87" name="Cœur 86">
          <a:extLst>
            <a:ext uri="{FF2B5EF4-FFF2-40B4-BE49-F238E27FC236}">
              <a16:creationId xmlns:a16="http://schemas.microsoft.com/office/drawing/2014/main" id="{00000000-0008-0000-0900-000057000000}"/>
            </a:ext>
          </a:extLst>
        </xdr:cNvPr>
        <xdr:cNvSpPr/>
      </xdr:nvSpPr>
      <xdr:spPr>
        <a:xfrm>
          <a:off x="10149840" y="1943997"/>
          <a:ext cx="277011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170329</xdr:colOff>
      <xdr:row>5</xdr:row>
      <xdr:rowOff>277906</xdr:rowOff>
    </xdr:from>
    <xdr:to>
      <xdr:col>32</xdr:col>
      <xdr:colOff>449133</xdr:colOff>
      <xdr:row>5</xdr:row>
      <xdr:rowOff>555747</xdr:rowOff>
    </xdr:to>
    <xdr:sp macro="" textlink="">
      <xdr:nvSpPr>
        <xdr:cNvPr id="88" name="Cœur 87">
          <a:extLst>
            <a:ext uri="{FF2B5EF4-FFF2-40B4-BE49-F238E27FC236}">
              <a16:creationId xmlns:a16="http://schemas.microsoft.com/office/drawing/2014/main" id="{00000000-0008-0000-0900-000058000000}"/>
            </a:ext>
          </a:extLst>
        </xdr:cNvPr>
        <xdr:cNvSpPr/>
      </xdr:nvSpPr>
      <xdr:spPr>
        <a:xfrm>
          <a:off x="10533529" y="1961926"/>
          <a:ext cx="278804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537883</xdr:colOff>
      <xdr:row>5</xdr:row>
      <xdr:rowOff>259976</xdr:rowOff>
    </xdr:from>
    <xdr:to>
      <xdr:col>33</xdr:col>
      <xdr:colOff>144334</xdr:colOff>
      <xdr:row>5</xdr:row>
      <xdr:rowOff>537817</xdr:rowOff>
    </xdr:to>
    <xdr:sp macro="" textlink="">
      <xdr:nvSpPr>
        <xdr:cNvPr id="89" name="Cœur 88">
          <a:extLst>
            <a:ext uri="{FF2B5EF4-FFF2-40B4-BE49-F238E27FC236}">
              <a16:creationId xmlns:a16="http://schemas.microsoft.com/office/drawing/2014/main" id="{00000000-0008-0000-0900-000059000000}"/>
            </a:ext>
          </a:extLst>
        </xdr:cNvPr>
        <xdr:cNvSpPr/>
      </xdr:nvSpPr>
      <xdr:spPr>
        <a:xfrm>
          <a:off x="10901083" y="1943996"/>
          <a:ext cx="277011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251012</xdr:colOff>
      <xdr:row>5</xdr:row>
      <xdr:rowOff>259976</xdr:rowOff>
    </xdr:from>
    <xdr:to>
      <xdr:col>33</xdr:col>
      <xdr:colOff>529816</xdr:colOff>
      <xdr:row>5</xdr:row>
      <xdr:rowOff>537817</xdr:rowOff>
    </xdr:to>
    <xdr:sp macro="" textlink="">
      <xdr:nvSpPr>
        <xdr:cNvPr id="90" name="Cœur 89">
          <a:extLst>
            <a:ext uri="{FF2B5EF4-FFF2-40B4-BE49-F238E27FC236}">
              <a16:creationId xmlns:a16="http://schemas.microsoft.com/office/drawing/2014/main" id="{00000000-0008-0000-0900-00005A000000}"/>
            </a:ext>
          </a:extLst>
        </xdr:cNvPr>
        <xdr:cNvSpPr/>
      </xdr:nvSpPr>
      <xdr:spPr>
        <a:xfrm>
          <a:off x="11284772" y="1943996"/>
          <a:ext cx="278804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125506</xdr:colOff>
      <xdr:row>7</xdr:row>
      <xdr:rowOff>233083</xdr:rowOff>
    </xdr:from>
    <xdr:to>
      <xdr:col>33</xdr:col>
      <xdr:colOff>448236</xdr:colOff>
      <xdr:row>7</xdr:row>
      <xdr:rowOff>537884</xdr:rowOff>
    </xdr:to>
    <xdr:sp macro="" textlink="">
      <xdr:nvSpPr>
        <xdr:cNvPr id="91" name="Étoile à 5 branches 90">
          <a:extLst>
            <a:ext uri="{FF2B5EF4-FFF2-40B4-BE49-F238E27FC236}">
              <a16:creationId xmlns:a16="http://schemas.microsoft.com/office/drawing/2014/main" id="{00000000-0008-0000-0900-00005B000000}"/>
            </a:ext>
          </a:extLst>
        </xdr:cNvPr>
        <xdr:cNvSpPr/>
      </xdr:nvSpPr>
      <xdr:spPr>
        <a:xfrm>
          <a:off x="11159266" y="2854363"/>
          <a:ext cx="322730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555812</xdr:colOff>
      <xdr:row>7</xdr:row>
      <xdr:rowOff>242047</xdr:rowOff>
    </xdr:from>
    <xdr:to>
      <xdr:col>34</xdr:col>
      <xdr:colOff>206189</xdr:colOff>
      <xdr:row>7</xdr:row>
      <xdr:rowOff>546848</xdr:rowOff>
    </xdr:to>
    <xdr:sp macro="" textlink="">
      <xdr:nvSpPr>
        <xdr:cNvPr id="92" name="Étoile à 5 branches 91">
          <a:extLst>
            <a:ext uri="{FF2B5EF4-FFF2-40B4-BE49-F238E27FC236}">
              <a16:creationId xmlns:a16="http://schemas.microsoft.com/office/drawing/2014/main" id="{00000000-0008-0000-0900-00005C000000}"/>
            </a:ext>
          </a:extLst>
        </xdr:cNvPr>
        <xdr:cNvSpPr/>
      </xdr:nvSpPr>
      <xdr:spPr>
        <a:xfrm>
          <a:off x="11589572" y="2863327"/>
          <a:ext cx="320937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340659</xdr:colOff>
      <xdr:row>9</xdr:row>
      <xdr:rowOff>134471</xdr:rowOff>
    </xdr:from>
    <xdr:to>
      <xdr:col>34</xdr:col>
      <xdr:colOff>840</xdr:colOff>
      <xdr:row>9</xdr:row>
      <xdr:rowOff>242046</xdr:rowOff>
    </xdr:to>
    <xdr:sp macro="" textlink="">
      <xdr:nvSpPr>
        <xdr:cNvPr id="93" name="Flèche droite 92">
          <a:extLst>
            <a:ext uri="{FF2B5EF4-FFF2-40B4-BE49-F238E27FC236}">
              <a16:creationId xmlns:a16="http://schemas.microsoft.com/office/drawing/2014/main" id="{00000000-0008-0000-0900-00005D000000}"/>
            </a:ext>
          </a:extLst>
        </xdr:cNvPr>
        <xdr:cNvSpPr/>
      </xdr:nvSpPr>
      <xdr:spPr>
        <a:xfrm>
          <a:off x="11374419" y="3693011"/>
          <a:ext cx="324000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34</xdr:col>
      <xdr:colOff>152400</xdr:colOff>
      <xdr:row>9</xdr:row>
      <xdr:rowOff>143436</xdr:rowOff>
    </xdr:from>
    <xdr:to>
      <xdr:col>34</xdr:col>
      <xdr:colOff>476400</xdr:colOff>
      <xdr:row>9</xdr:row>
      <xdr:rowOff>251011</xdr:rowOff>
    </xdr:to>
    <xdr:sp macro="" textlink="">
      <xdr:nvSpPr>
        <xdr:cNvPr id="94" name="Flèche droite 93">
          <a:extLst>
            <a:ext uri="{FF2B5EF4-FFF2-40B4-BE49-F238E27FC236}">
              <a16:creationId xmlns:a16="http://schemas.microsoft.com/office/drawing/2014/main" id="{00000000-0008-0000-0900-00005E000000}"/>
            </a:ext>
          </a:extLst>
        </xdr:cNvPr>
        <xdr:cNvSpPr/>
      </xdr:nvSpPr>
      <xdr:spPr>
        <a:xfrm>
          <a:off x="11856720" y="3701976"/>
          <a:ext cx="324000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>
    <xdr:from>
      <xdr:col>3</xdr:col>
      <xdr:colOff>17930</xdr:colOff>
      <xdr:row>3</xdr:row>
      <xdr:rowOff>-1</xdr:rowOff>
    </xdr:from>
    <xdr:to>
      <xdr:col>4</xdr:col>
      <xdr:colOff>4166</xdr:colOff>
      <xdr:row>4</xdr:row>
      <xdr:rowOff>8965</xdr:rowOff>
    </xdr:to>
    <xdr:sp macro="" textlink="">
      <xdr:nvSpPr>
        <xdr:cNvPr id="72" name="Rectangle à coins arrondis 71">
          <a:extLst>
            <a:ext uri="{FF2B5EF4-FFF2-40B4-BE49-F238E27FC236}">
              <a16:creationId xmlns:a16="http://schemas.microsoft.com/office/drawing/2014/main" id="{00000000-0008-0000-0900-000048000000}"/>
            </a:ext>
          </a:extLst>
        </xdr:cNvPr>
        <xdr:cNvSpPr/>
      </xdr:nvSpPr>
      <xdr:spPr>
        <a:xfrm>
          <a:off x="1541930" y="744070"/>
          <a:ext cx="1223365" cy="779930"/>
        </a:xfrm>
        <a:prstGeom prst="roundRect">
          <a:avLst/>
        </a:prstGeom>
        <a:noFill/>
        <a:ln w="22225">
          <a:solidFill>
            <a:schemeClr val="tx1">
              <a:lumMod val="50000"/>
              <a:lumOff val="5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11</xdr:col>
      <xdr:colOff>0</xdr:colOff>
      <xdr:row>8</xdr:row>
      <xdr:rowOff>165652</xdr:rowOff>
    </xdr:from>
    <xdr:to>
      <xdr:col>11</xdr:col>
      <xdr:colOff>1223365</xdr:colOff>
      <xdr:row>9</xdr:row>
      <xdr:rowOff>766354</xdr:rowOff>
    </xdr:to>
    <xdr:sp macro="" textlink="">
      <xdr:nvSpPr>
        <xdr:cNvPr id="73" name="Rectangle à coins arrondis 3">
          <a:extLst>
            <a:ext uri="{FF2B5EF4-FFF2-40B4-BE49-F238E27FC236}">
              <a16:creationId xmlns:a16="http://schemas.microsoft.com/office/drawing/2014/main" id="{4E97F335-3531-4EC9-A6E0-BD0ABD8050E4}"/>
            </a:ext>
          </a:extLst>
        </xdr:cNvPr>
        <xdr:cNvSpPr/>
      </xdr:nvSpPr>
      <xdr:spPr>
        <a:xfrm>
          <a:off x="6687207" y="2596169"/>
          <a:ext cx="1204315" cy="764926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10</xdr:row>
      <xdr:rowOff>165652</xdr:rowOff>
    </xdr:from>
    <xdr:to>
      <xdr:col>11</xdr:col>
      <xdr:colOff>1223365</xdr:colOff>
      <xdr:row>11</xdr:row>
      <xdr:rowOff>766354</xdr:rowOff>
    </xdr:to>
    <xdr:sp macro="" textlink="">
      <xdr:nvSpPr>
        <xdr:cNvPr id="75" name="Rectangle à coins arrondis 5">
          <a:extLst>
            <a:ext uri="{FF2B5EF4-FFF2-40B4-BE49-F238E27FC236}">
              <a16:creationId xmlns:a16="http://schemas.microsoft.com/office/drawing/2014/main" id="{27A51A78-6C51-4491-B6CE-D8444FB63791}"/>
            </a:ext>
          </a:extLst>
        </xdr:cNvPr>
        <xdr:cNvSpPr/>
      </xdr:nvSpPr>
      <xdr:spPr>
        <a:xfrm>
          <a:off x="6687207" y="3522393"/>
          <a:ext cx="1204315" cy="764927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8</xdr:row>
      <xdr:rowOff>165652</xdr:rowOff>
    </xdr:from>
    <xdr:to>
      <xdr:col>11</xdr:col>
      <xdr:colOff>1223365</xdr:colOff>
      <xdr:row>9</xdr:row>
      <xdr:rowOff>766354</xdr:rowOff>
    </xdr:to>
    <xdr:sp macro="" textlink="">
      <xdr:nvSpPr>
        <xdr:cNvPr id="76" name="Rectangle à coins arrondis 10">
          <a:extLst>
            <a:ext uri="{FF2B5EF4-FFF2-40B4-BE49-F238E27FC236}">
              <a16:creationId xmlns:a16="http://schemas.microsoft.com/office/drawing/2014/main" id="{6CBDD3A7-6C9F-4DA5-89D9-360C3FDEDBBD}"/>
            </a:ext>
          </a:extLst>
        </xdr:cNvPr>
        <xdr:cNvSpPr/>
      </xdr:nvSpPr>
      <xdr:spPr>
        <a:xfrm>
          <a:off x="6687207" y="2596169"/>
          <a:ext cx="1204315" cy="764926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10</xdr:row>
      <xdr:rowOff>165652</xdr:rowOff>
    </xdr:from>
    <xdr:to>
      <xdr:col>11</xdr:col>
      <xdr:colOff>1223365</xdr:colOff>
      <xdr:row>11</xdr:row>
      <xdr:rowOff>766354</xdr:rowOff>
    </xdr:to>
    <xdr:sp macro="" textlink="">
      <xdr:nvSpPr>
        <xdr:cNvPr id="77" name="Rectangle à coins arrondis 13">
          <a:extLst>
            <a:ext uri="{FF2B5EF4-FFF2-40B4-BE49-F238E27FC236}">
              <a16:creationId xmlns:a16="http://schemas.microsoft.com/office/drawing/2014/main" id="{FDBECA29-E197-4432-AB4D-7A671C96A196}"/>
            </a:ext>
          </a:extLst>
        </xdr:cNvPr>
        <xdr:cNvSpPr/>
      </xdr:nvSpPr>
      <xdr:spPr>
        <a:xfrm>
          <a:off x="6687207" y="3522393"/>
          <a:ext cx="1204315" cy="764927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1223365</xdr:colOff>
      <xdr:row>3</xdr:row>
      <xdr:rowOff>766354</xdr:rowOff>
    </xdr:to>
    <xdr:sp macro="" textlink="">
      <xdr:nvSpPr>
        <xdr:cNvPr id="78" name="Rectangle à coins arrondis 16">
          <a:extLst>
            <a:ext uri="{FF2B5EF4-FFF2-40B4-BE49-F238E27FC236}">
              <a16:creationId xmlns:a16="http://schemas.microsoft.com/office/drawing/2014/main" id="{944F1727-85FA-49B5-BC5F-12E4D4262355}"/>
            </a:ext>
          </a:extLst>
        </xdr:cNvPr>
        <xdr:cNvSpPr/>
      </xdr:nvSpPr>
      <xdr:spPr>
        <a:xfrm>
          <a:off x="2785241" y="742293"/>
          <a:ext cx="1204315" cy="766354"/>
        </a:xfrm>
        <a:prstGeom prst="roundRect">
          <a:avLst/>
        </a:prstGeom>
        <a:noFill/>
        <a:ln w="2222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1223365</xdr:colOff>
      <xdr:row>4</xdr:row>
      <xdr:rowOff>8965</xdr:rowOff>
    </xdr:to>
    <xdr:sp macro="" textlink="">
      <xdr:nvSpPr>
        <xdr:cNvPr id="98" name="Rectangle à coins arrondis 65">
          <a:extLst>
            <a:ext uri="{FF2B5EF4-FFF2-40B4-BE49-F238E27FC236}">
              <a16:creationId xmlns:a16="http://schemas.microsoft.com/office/drawing/2014/main" id="{5F37A768-CC63-4A7F-BC81-A9C8F7165067}"/>
            </a:ext>
          </a:extLst>
        </xdr:cNvPr>
        <xdr:cNvSpPr/>
      </xdr:nvSpPr>
      <xdr:spPr>
        <a:xfrm>
          <a:off x="7987862" y="4447190"/>
          <a:ext cx="1204315" cy="770965"/>
        </a:xfrm>
        <a:prstGeom prst="roundRect">
          <a:avLst/>
        </a:prstGeom>
        <a:noFill/>
        <a:ln w="22225">
          <a:solidFill>
            <a:schemeClr val="tx1">
              <a:lumMod val="50000"/>
              <a:lumOff val="5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13</xdr:col>
      <xdr:colOff>0</xdr:colOff>
      <xdr:row>8</xdr:row>
      <xdr:rowOff>165652</xdr:rowOff>
    </xdr:from>
    <xdr:to>
      <xdr:col>13</xdr:col>
      <xdr:colOff>1223365</xdr:colOff>
      <xdr:row>9</xdr:row>
      <xdr:rowOff>766354</xdr:rowOff>
    </xdr:to>
    <xdr:sp macro="" textlink="">
      <xdr:nvSpPr>
        <xdr:cNvPr id="99" name="Rectangle à coins arrondis 5">
          <a:extLst>
            <a:ext uri="{FF2B5EF4-FFF2-40B4-BE49-F238E27FC236}">
              <a16:creationId xmlns:a16="http://schemas.microsoft.com/office/drawing/2014/main" id="{8FD8F972-3548-4EF9-92BD-627CDE0933FD}"/>
            </a:ext>
          </a:extLst>
        </xdr:cNvPr>
        <xdr:cNvSpPr/>
      </xdr:nvSpPr>
      <xdr:spPr>
        <a:xfrm>
          <a:off x="6687207" y="3522393"/>
          <a:ext cx="1204315" cy="764927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8</xdr:row>
      <xdr:rowOff>165652</xdr:rowOff>
    </xdr:from>
    <xdr:to>
      <xdr:col>13</xdr:col>
      <xdr:colOff>1223365</xdr:colOff>
      <xdr:row>9</xdr:row>
      <xdr:rowOff>766354</xdr:rowOff>
    </xdr:to>
    <xdr:sp macro="" textlink="">
      <xdr:nvSpPr>
        <xdr:cNvPr id="100" name="Rectangle à coins arrondis 13">
          <a:extLst>
            <a:ext uri="{FF2B5EF4-FFF2-40B4-BE49-F238E27FC236}">
              <a16:creationId xmlns:a16="http://schemas.microsoft.com/office/drawing/2014/main" id="{97A561D0-4F76-48FC-8AF9-99B8FB5AC20A}"/>
            </a:ext>
          </a:extLst>
        </xdr:cNvPr>
        <xdr:cNvSpPr/>
      </xdr:nvSpPr>
      <xdr:spPr>
        <a:xfrm>
          <a:off x="6687207" y="3522393"/>
          <a:ext cx="1204315" cy="764927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8</xdr:row>
      <xdr:rowOff>165652</xdr:rowOff>
    </xdr:from>
    <xdr:to>
      <xdr:col>13</xdr:col>
      <xdr:colOff>1223365</xdr:colOff>
      <xdr:row>9</xdr:row>
      <xdr:rowOff>766354</xdr:rowOff>
    </xdr:to>
    <xdr:sp macro="" textlink="">
      <xdr:nvSpPr>
        <xdr:cNvPr id="101" name="Rectangle à coins arrondis 3">
          <a:extLst>
            <a:ext uri="{FF2B5EF4-FFF2-40B4-BE49-F238E27FC236}">
              <a16:creationId xmlns:a16="http://schemas.microsoft.com/office/drawing/2014/main" id="{FD2322EE-D57C-4654-BBB1-29457BAE3F68}"/>
            </a:ext>
          </a:extLst>
        </xdr:cNvPr>
        <xdr:cNvSpPr/>
      </xdr:nvSpPr>
      <xdr:spPr>
        <a:xfrm>
          <a:off x="6687207" y="3522393"/>
          <a:ext cx="1204315" cy="764927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10</xdr:row>
      <xdr:rowOff>165652</xdr:rowOff>
    </xdr:from>
    <xdr:to>
      <xdr:col>13</xdr:col>
      <xdr:colOff>1223365</xdr:colOff>
      <xdr:row>11</xdr:row>
      <xdr:rowOff>766354</xdr:rowOff>
    </xdr:to>
    <xdr:sp macro="" textlink="">
      <xdr:nvSpPr>
        <xdr:cNvPr id="102" name="Rectangle à coins arrondis 5">
          <a:extLst>
            <a:ext uri="{FF2B5EF4-FFF2-40B4-BE49-F238E27FC236}">
              <a16:creationId xmlns:a16="http://schemas.microsoft.com/office/drawing/2014/main" id="{E81215B0-5A71-470F-85C1-A8A54A4C8B34}"/>
            </a:ext>
          </a:extLst>
        </xdr:cNvPr>
        <xdr:cNvSpPr/>
      </xdr:nvSpPr>
      <xdr:spPr>
        <a:xfrm>
          <a:off x="6687207" y="4448618"/>
          <a:ext cx="1204315" cy="764926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8</xdr:row>
      <xdr:rowOff>165652</xdr:rowOff>
    </xdr:from>
    <xdr:to>
      <xdr:col>13</xdr:col>
      <xdr:colOff>1223365</xdr:colOff>
      <xdr:row>9</xdr:row>
      <xdr:rowOff>766354</xdr:rowOff>
    </xdr:to>
    <xdr:sp macro="" textlink="">
      <xdr:nvSpPr>
        <xdr:cNvPr id="103" name="Rectangle à coins arrondis 10">
          <a:extLst>
            <a:ext uri="{FF2B5EF4-FFF2-40B4-BE49-F238E27FC236}">
              <a16:creationId xmlns:a16="http://schemas.microsoft.com/office/drawing/2014/main" id="{3170E194-EEF2-4505-9BD5-B24F09D3A565}"/>
            </a:ext>
          </a:extLst>
        </xdr:cNvPr>
        <xdr:cNvSpPr/>
      </xdr:nvSpPr>
      <xdr:spPr>
        <a:xfrm>
          <a:off x="6687207" y="3522393"/>
          <a:ext cx="1204315" cy="764927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10</xdr:row>
      <xdr:rowOff>165652</xdr:rowOff>
    </xdr:from>
    <xdr:to>
      <xdr:col>13</xdr:col>
      <xdr:colOff>1223365</xdr:colOff>
      <xdr:row>11</xdr:row>
      <xdr:rowOff>766354</xdr:rowOff>
    </xdr:to>
    <xdr:sp macro="" textlink="">
      <xdr:nvSpPr>
        <xdr:cNvPr id="104" name="Rectangle à coins arrondis 13">
          <a:extLst>
            <a:ext uri="{FF2B5EF4-FFF2-40B4-BE49-F238E27FC236}">
              <a16:creationId xmlns:a16="http://schemas.microsoft.com/office/drawing/2014/main" id="{4C9C0E9C-AD2C-49FA-838F-DA5A48BC845E}"/>
            </a:ext>
          </a:extLst>
        </xdr:cNvPr>
        <xdr:cNvSpPr/>
      </xdr:nvSpPr>
      <xdr:spPr>
        <a:xfrm>
          <a:off x="6687207" y="4448618"/>
          <a:ext cx="1204315" cy="764926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14654</xdr:colOff>
      <xdr:row>13</xdr:row>
      <xdr:rowOff>0</xdr:rowOff>
    </xdr:from>
    <xdr:to>
      <xdr:col>2</xdr:col>
      <xdr:colOff>17354</xdr:colOff>
      <xdr:row>14</xdr:row>
      <xdr:rowOff>4354</xdr:rowOff>
    </xdr:to>
    <xdr:sp macro="" textlink="">
      <xdr:nvSpPr>
        <xdr:cNvPr id="21" name="Rectangle à coins arrondis 59">
          <a:extLst>
            <a:ext uri="{FF2B5EF4-FFF2-40B4-BE49-F238E27FC236}">
              <a16:creationId xmlns:a16="http://schemas.microsoft.com/office/drawing/2014/main" id="{88406FA4-0F29-4AFE-947E-305AC69F80CD}"/>
            </a:ext>
          </a:extLst>
        </xdr:cNvPr>
        <xdr:cNvSpPr/>
      </xdr:nvSpPr>
      <xdr:spPr>
        <a:xfrm>
          <a:off x="197827" y="5348654"/>
          <a:ext cx="1204315" cy="766354"/>
        </a:xfrm>
        <a:prstGeom prst="roundRect">
          <a:avLst/>
        </a:prstGeom>
        <a:noFill/>
        <a:ln w="22225">
          <a:solidFill>
            <a:schemeClr val="accent6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2</xdr:col>
      <xdr:colOff>95250</xdr:colOff>
      <xdr:row>13</xdr:row>
      <xdr:rowOff>0</xdr:rowOff>
    </xdr:from>
    <xdr:to>
      <xdr:col>4</xdr:col>
      <xdr:colOff>2699</xdr:colOff>
      <xdr:row>14</xdr:row>
      <xdr:rowOff>4354</xdr:rowOff>
    </xdr:to>
    <xdr:sp macro="" textlink="">
      <xdr:nvSpPr>
        <xdr:cNvPr id="22" name="Rectangle à coins arrondis 59">
          <a:extLst>
            <a:ext uri="{FF2B5EF4-FFF2-40B4-BE49-F238E27FC236}">
              <a16:creationId xmlns:a16="http://schemas.microsoft.com/office/drawing/2014/main" id="{4DCD5291-7D59-4134-9D0E-C3A3BA461F8F}"/>
            </a:ext>
          </a:extLst>
        </xdr:cNvPr>
        <xdr:cNvSpPr/>
      </xdr:nvSpPr>
      <xdr:spPr>
        <a:xfrm>
          <a:off x="1480038" y="5348654"/>
          <a:ext cx="1204315" cy="766354"/>
        </a:xfrm>
        <a:prstGeom prst="roundRect">
          <a:avLst/>
        </a:prstGeom>
        <a:noFill/>
        <a:ln w="22225">
          <a:solidFill>
            <a:schemeClr val="accent6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1223365</xdr:colOff>
      <xdr:row>11</xdr:row>
      <xdr:rowOff>766354</xdr:rowOff>
    </xdr:to>
    <xdr:sp macro="" textlink="">
      <xdr:nvSpPr>
        <xdr:cNvPr id="23" name="Rectangle à coins arrondis 54">
          <a:extLst>
            <a:ext uri="{FF2B5EF4-FFF2-40B4-BE49-F238E27FC236}">
              <a16:creationId xmlns:a16="http://schemas.microsoft.com/office/drawing/2014/main" id="{975AD62F-39EC-4538-BB9B-1173D6850BF4}"/>
            </a:ext>
          </a:extLst>
        </xdr:cNvPr>
        <xdr:cNvSpPr/>
      </xdr:nvSpPr>
      <xdr:spPr>
        <a:xfrm>
          <a:off x="183173" y="3502269"/>
          <a:ext cx="1204315" cy="766354"/>
        </a:xfrm>
        <a:prstGeom prst="roundRect">
          <a:avLst/>
        </a:prstGeom>
        <a:noFill/>
        <a:ln w="22225">
          <a:solidFill>
            <a:schemeClr val="accent6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1223365</xdr:colOff>
      <xdr:row>11</xdr:row>
      <xdr:rowOff>766354</xdr:rowOff>
    </xdr:to>
    <xdr:sp macro="" textlink="">
      <xdr:nvSpPr>
        <xdr:cNvPr id="24" name="Rectangle à coins arrondis 55">
          <a:extLst>
            <a:ext uri="{FF2B5EF4-FFF2-40B4-BE49-F238E27FC236}">
              <a16:creationId xmlns:a16="http://schemas.microsoft.com/office/drawing/2014/main" id="{F2E0FFA2-3A91-4DA8-96FD-BD9FC5AD3BF3}"/>
            </a:ext>
          </a:extLst>
        </xdr:cNvPr>
        <xdr:cNvSpPr/>
      </xdr:nvSpPr>
      <xdr:spPr>
        <a:xfrm>
          <a:off x="1480038" y="3502269"/>
          <a:ext cx="1204315" cy="766354"/>
        </a:xfrm>
        <a:prstGeom prst="roundRect">
          <a:avLst/>
        </a:prstGeom>
        <a:noFill/>
        <a:ln w="22225">
          <a:solidFill>
            <a:schemeClr val="accent6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1223365</xdr:colOff>
      <xdr:row>11</xdr:row>
      <xdr:rowOff>766354</xdr:rowOff>
    </xdr:to>
    <xdr:sp macro="" textlink="">
      <xdr:nvSpPr>
        <xdr:cNvPr id="25" name="Rectangle à coins arrondis 55">
          <a:extLst>
            <a:ext uri="{FF2B5EF4-FFF2-40B4-BE49-F238E27FC236}">
              <a16:creationId xmlns:a16="http://schemas.microsoft.com/office/drawing/2014/main" id="{27777FD1-1855-47B3-8805-84A16CF4A46E}"/>
            </a:ext>
          </a:extLst>
        </xdr:cNvPr>
        <xdr:cNvSpPr/>
      </xdr:nvSpPr>
      <xdr:spPr>
        <a:xfrm>
          <a:off x="1480038" y="3502269"/>
          <a:ext cx="1204315" cy="766354"/>
        </a:xfrm>
        <a:prstGeom prst="roundRect">
          <a:avLst/>
        </a:prstGeom>
        <a:noFill/>
        <a:ln w="22225">
          <a:solidFill>
            <a:schemeClr val="accent6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1223365</xdr:colOff>
      <xdr:row>11</xdr:row>
      <xdr:rowOff>766354</xdr:rowOff>
    </xdr:to>
    <xdr:sp macro="" textlink="">
      <xdr:nvSpPr>
        <xdr:cNvPr id="26" name="Rectangle à coins arrondis 55">
          <a:extLst>
            <a:ext uri="{FF2B5EF4-FFF2-40B4-BE49-F238E27FC236}">
              <a16:creationId xmlns:a16="http://schemas.microsoft.com/office/drawing/2014/main" id="{EBF4A7FE-D943-4E66-882D-A8C7255E03FB}"/>
            </a:ext>
          </a:extLst>
        </xdr:cNvPr>
        <xdr:cNvSpPr/>
      </xdr:nvSpPr>
      <xdr:spPr>
        <a:xfrm>
          <a:off x="1480038" y="3502269"/>
          <a:ext cx="1204315" cy="766354"/>
        </a:xfrm>
        <a:prstGeom prst="roundRect">
          <a:avLst/>
        </a:prstGeom>
        <a:noFill/>
        <a:ln w="22225">
          <a:solidFill>
            <a:schemeClr val="accent6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</xdr:col>
      <xdr:colOff>1223365</xdr:colOff>
      <xdr:row>5</xdr:row>
      <xdr:rowOff>766354</xdr:rowOff>
    </xdr:to>
    <xdr:sp macro="" textlink="">
      <xdr:nvSpPr>
        <xdr:cNvPr id="9" name="Rectangle à coins arrondis 8">
          <a:extLst>
            <a:ext uri="{FF2B5EF4-FFF2-40B4-BE49-F238E27FC236}">
              <a16:creationId xmlns:a16="http://schemas.microsoft.com/office/drawing/2014/main" id="{00000000-0008-0000-0A00-000009000000}"/>
            </a:ext>
          </a:extLst>
        </xdr:cNvPr>
        <xdr:cNvSpPr/>
      </xdr:nvSpPr>
      <xdr:spPr>
        <a:xfrm>
          <a:off x="5524500" y="746760"/>
          <a:ext cx="1223365" cy="766354"/>
        </a:xfrm>
        <a:prstGeom prst="roundRect">
          <a:avLst/>
        </a:prstGeom>
        <a:noFill/>
        <a:ln w="22225">
          <a:solidFill>
            <a:srgbClr val="8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5</xdr:row>
      <xdr:rowOff>0</xdr:rowOff>
    </xdr:from>
    <xdr:to>
      <xdr:col>3</xdr:col>
      <xdr:colOff>1223365</xdr:colOff>
      <xdr:row>5</xdr:row>
      <xdr:rowOff>766354</xdr:rowOff>
    </xdr:to>
    <xdr:sp macro="" textlink="">
      <xdr:nvSpPr>
        <xdr:cNvPr id="10" name="Rectangle à coins arrondis 9">
          <a:extLst>
            <a:ext uri="{FF2B5EF4-FFF2-40B4-BE49-F238E27FC236}">
              <a16:creationId xmlns:a16="http://schemas.microsoft.com/office/drawing/2014/main" id="{00000000-0008-0000-0A00-00000A000000}"/>
            </a:ext>
          </a:extLst>
        </xdr:cNvPr>
        <xdr:cNvSpPr/>
      </xdr:nvSpPr>
      <xdr:spPr>
        <a:xfrm>
          <a:off x="5524500" y="746760"/>
          <a:ext cx="1223365" cy="766354"/>
        </a:xfrm>
        <a:prstGeom prst="roundRect">
          <a:avLst/>
        </a:prstGeom>
        <a:noFill/>
        <a:ln w="22225">
          <a:solidFill>
            <a:srgbClr val="8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5</xdr:row>
      <xdr:rowOff>0</xdr:rowOff>
    </xdr:from>
    <xdr:to>
      <xdr:col>5</xdr:col>
      <xdr:colOff>1223365</xdr:colOff>
      <xdr:row>5</xdr:row>
      <xdr:rowOff>766354</xdr:rowOff>
    </xdr:to>
    <xdr:sp macro="" textlink="">
      <xdr:nvSpPr>
        <xdr:cNvPr id="11" name="Rectangle à coins arrondis 10">
          <a:extLst>
            <a:ext uri="{FF2B5EF4-FFF2-40B4-BE49-F238E27FC236}">
              <a16:creationId xmlns:a16="http://schemas.microsoft.com/office/drawing/2014/main" id="{00000000-0008-0000-0A00-00000B000000}"/>
            </a:ext>
          </a:extLst>
        </xdr:cNvPr>
        <xdr:cNvSpPr/>
      </xdr:nvSpPr>
      <xdr:spPr>
        <a:xfrm>
          <a:off x="5524500" y="746760"/>
          <a:ext cx="1223365" cy="766354"/>
        </a:xfrm>
        <a:prstGeom prst="roundRect">
          <a:avLst/>
        </a:prstGeom>
        <a:noFill/>
        <a:ln w="22225">
          <a:solidFill>
            <a:srgbClr val="8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1223365</xdr:colOff>
      <xdr:row>5</xdr:row>
      <xdr:rowOff>766354</xdr:rowOff>
    </xdr:to>
    <xdr:sp macro="" textlink="">
      <xdr:nvSpPr>
        <xdr:cNvPr id="12" name="Rectangle à coins arrondis 11">
          <a:extLst>
            <a:ext uri="{FF2B5EF4-FFF2-40B4-BE49-F238E27FC236}">
              <a16:creationId xmlns:a16="http://schemas.microsoft.com/office/drawing/2014/main" id="{00000000-0008-0000-0A00-00000C000000}"/>
            </a:ext>
          </a:extLst>
        </xdr:cNvPr>
        <xdr:cNvSpPr/>
      </xdr:nvSpPr>
      <xdr:spPr>
        <a:xfrm>
          <a:off x="5524500" y="746760"/>
          <a:ext cx="1223365" cy="766354"/>
        </a:xfrm>
        <a:prstGeom prst="roundRect">
          <a:avLst/>
        </a:prstGeom>
        <a:noFill/>
        <a:ln w="22225">
          <a:solidFill>
            <a:srgbClr val="8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1223365</xdr:colOff>
      <xdr:row>5</xdr:row>
      <xdr:rowOff>766354</xdr:rowOff>
    </xdr:to>
    <xdr:sp macro="" textlink="">
      <xdr:nvSpPr>
        <xdr:cNvPr id="13" name="Rectangle à coins arrondis 12">
          <a:extLst>
            <a:ext uri="{FF2B5EF4-FFF2-40B4-BE49-F238E27FC236}">
              <a16:creationId xmlns:a16="http://schemas.microsoft.com/office/drawing/2014/main" id="{00000000-0008-0000-0A00-00000D000000}"/>
            </a:ext>
          </a:extLst>
        </xdr:cNvPr>
        <xdr:cNvSpPr/>
      </xdr:nvSpPr>
      <xdr:spPr>
        <a:xfrm>
          <a:off x="5524500" y="746760"/>
          <a:ext cx="1223365" cy="766354"/>
        </a:xfrm>
        <a:prstGeom prst="roundRect">
          <a:avLst/>
        </a:prstGeom>
        <a:noFill/>
        <a:ln w="22225">
          <a:solidFill>
            <a:srgbClr val="8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5</xdr:row>
      <xdr:rowOff>0</xdr:rowOff>
    </xdr:from>
    <xdr:to>
      <xdr:col>11</xdr:col>
      <xdr:colOff>1223365</xdr:colOff>
      <xdr:row>5</xdr:row>
      <xdr:rowOff>766354</xdr:rowOff>
    </xdr:to>
    <xdr:sp macro="" textlink="">
      <xdr:nvSpPr>
        <xdr:cNvPr id="14" name="Rectangle à coins arrondis 13">
          <a:extLst>
            <a:ext uri="{FF2B5EF4-FFF2-40B4-BE49-F238E27FC236}">
              <a16:creationId xmlns:a16="http://schemas.microsoft.com/office/drawing/2014/main" id="{00000000-0008-0000-0A00-00000E000000}"/>
            </a:ext>
          </a:extLst>
        </xdr:cNvPr>
        <xdr:cNvSpPr/>
      </xdr:nvSpPr>
      <xdr:spPr>
        <a:xfrm>
          <a:off x="6858000" y="746760"/>
          <a:ext cx="1223365" cy="766354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5</xdr:row>
      <xdr:rowOff>0</xdr:rowOff>
    </xdr:from>
    <xdr:to>
      <xdr:col>13</xdr:col>
      <xdr:colOff>1223365</xdr:colOff>
      <xdr:row>5</xdr:row>
      <xdr:rowOff>766354</xdr:rowOff>
    </xdr:to>
    <xdr:sp macro="" textlink="">
      <xdr:nvSpPr>
        <xdr:cNvPr id="15" name="Rectangle à coins arrondis 14">
          <a:extLst>
            <a:ext uri="{FF2B5EF4-FFF2-40B4-BE49-F238E27FC236}">
              <a16:creationId xmlns:a16="http://schemas.microsoft.com/office/drawing/2014/main" id="{00000000-0008-0000-0A00-00000F000000}"/>
            </a:ext>
          </a:extLst>
        </xdr:cNvPr>
        <xdr:cNvSpPr/>
      </xdr:nvSpPr>
      <xdr:spPr>
        <a:xfrm>
          <a:off x="8191500" y="746760"/>
          <a:ext cx="1223365" cy="766354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7</xdr:row>
      <xdr:rowOff>0</xdr:rowOff>
    </xdr:from>
    <xdr:to>
      <xdr:col>1</xdr:col>
      <xdr:colOff>1223365</xdr:colOff>
      <xdr:row>7</xdr:row>
      <xdr:rowOff>766354</xdr:rowOff>
    </xdr:to>
    <xdr:sp macro="" textlink="">
      <xdr:nvSpPr>
        <xdr:cNvPr id="16" name="Rectangle à coins arrondis 15">
          <a:extLst>
            <a:ext uri="{FF2B5EF4-FFF2-40B4-BE49-F238E27FC236}">
              <a16:creationId xmlns:a16="http://schemas.microsoft.com/office/drawing/2014/main" id="{00000000-0008-0000-0A00-000010000000}"/>
            </a:ext>
          </a:extLst>
        </xdr:cNvPr>
        <xdr:cNvSpPr/>
      </xdr:nvSpPr>
      <xdr:spPr>
        <a:xfrm>
          <a:off x="190500" y="1684020"/>
          <a:ext cx="1223365" cy="766354"/>
        </a:xfrm>
        <a:prstGeom prst="roundRect">
          <a:avLst/>
        </a:prstGeom>
        <a:noFill/>
        <a:ln w="22225">
          <a:solidFill>
            <a:srgbClr val="8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7</xdr:row>
      <xdr:rowOff>0</xdr:rowOff>
    </xdr:from>
    <xdr:to>
      <xdr:col>3</xdr:col>
      <xdr:colOff>1223365</xdr:colOff>
      <xdr:row>7</xdr:row>
      <xdr:rowOff>766354</xdr:rowOff>
    </xdr:to>
    <xdr:sp macro="" textlink="">
      <xdr:nvSpPr>
        <xdr:cNvPr id="17" name="Rectangle à coins arrondis 16">
          <a:extLst>
            <a:ext uri="{FF2B5EF4-FFF2-40B4-BE49-F238E27FC236}">
              <a16:creationId xmlns:a16="http://schemas.microsoft.com/office/drawing/2014/main" id="{00000000-0008-0000-0A00-000011000000}"/>
            </a:ext>
          </a:extLst>
        </xdr:cNvPr>
        <xdr:cNvSpPr/>
      </xdr:nvSpPr>
      <xdr:spPr>
        <a:xfrm>
          <a:off x="1524000" y="1684020"/>
          <a:ext cx="1223365" cy="766354"/>
        </a:xfrm>
        <a:prstGeom prst="roundRect">
          <a:avLst/>
        </a:prstGeom>
        <a:noFill/>
        <a:ln w="22225">
          <a:solidFill>
            <a:srgbClr val="8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7</xdr:row>
      <xdr:rowOff>7620</xdr:rowOff>
    </xdr:from>
    <xdr:to>
      <xdr:col>5</xdr:col>
      <xdr:colOff>1223365</xdr:colOff>
      <xdr:row>8</xdr:row>
      <xdr:rowOff>4354</xdr:rowOff>
    </xdr:to>
    <xdr:sp macro="" textlink="">
      <xdr:nvSpPr>
        <xdr:cNvPr id="18" name="Rectangle à coins arrondis 17">
          <a:extLst>
            <a:ext uri="{FF2B5EF4-FFF2-40B4-BE49-F238E27FC236}">
              <a16:creationId xmlns:a16="http://schemas.microsoft.com/office/drawing/2014/main" id="{00000000-0008-0000-0A00-000012000000}"/>
            </a:ext>
          </a:extLst>
        </xdr:cNvPr>
        <xdr:cNvSpPr/>
      </xdr:nvSpPr>
      <xdr:spPr>
        <a:xfrm>
          <a:off x="2857500" y="2628900"/>
          <a:ext cx="1223365" cy="766354"/>
        </a:xfrm>
        <a:prstGeom prst="roundRect">
          <a:avLst/>
        </a:prstGeom>
        <a:noFill/>
        <a:ln w="22225">
          <a:solidFill>
            <a:srgbClr val="8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1223365</xdr:colOff>
      <xdr:row>7</xdr:row>
      <xdr:rowOff>766354</xdr:rowOff>
    </xdr:to>
    <xdr:sp macro="" textlink="">
      <xdr:nvSpPr>
        <xdr:cNvPr id="19" name="Rectangle à coins arrondis 18">
          <a:extLst>
            <a:ext uri="{FF2B5EF4-FFF2-40B4-BE49-F238E27FC236}">
              <a16:creationId xmlns:a16="http://schemas.microsoft.com/office/drawing/2014/main" id="{00000000-0008-0000-0A00-000013000000}"/>
            </a:ext>
          </a:extLst>
        </xdr:cNvPr>
        <xdr:cNvSpPr/>
      </xdr:nvSpPr>
      <xdr:spPr>
        <a:xfrm>
          <a:off x="4191000" y="1684020"/>
          <a:ext cx="1223365" cy="766354"/>
        </a:xfrm>
        <a:prstGeom prst="roundRect">
          <a:avLst/>
        </a:prstGeom>
        <a:noFill/>
        <a:ln w="22225">
          <a:solidFill>
            <a:srgbClr val="8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7</xdr:row>
      <xdr:rowOff>0</xdr:rowOff>
    </xdr:from>
    <xdr:to>
      <xdr:col>9</xdr:col>
      <xdr:colOff>1223365</xdr:colOff>
      <xdr:row>7</xdr:row>
      <xdr:rowOff>766354</xdr:rowOff>
    </xdr:to>
    <xdr:sp macro="" textlink="">
      <xdr:nvSpPr>
        <xdr:cNvPr id="20" name="Rectangle à coins arrondis 19">
          <a:extLst>
            <a:ext uri="{FF2B5EF4-FFF2-40B4-BE49-F238E27FC236}">
              <a16:creationId xmlns:a16="http://schemas.microsoft.com/office/drawing/2014/main" id="{00000000-0008-0000-0A00-000014000000}"/>
            </a:ext>
          </a:extLst>
        </xdr:cNvPr>
        <xdr:cNvSpPr/>
      </xdr:nvSpPr>
      <xdr:spPr>
        <a:xfrm>
          <a:off x="5524500" y="1684020"/>
          <a:ext cx="1223365" cy="766354"/>
        </a:xfrm>
        <a:prstGeom prst="roundRect">
          <a:avLst/>
        </a:prstGeom>
        <a:noFill/>
        <a:ln w="22225">
          <a:solidFill>
            <a:srgbClr val="8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7</xdr:row>
      <xdr:rowOff>0</xdr:rowOff>
    </xdr:from>
    <xdr:to>
      <xdr:col>11</xdr:col>
      <xdr:colOff>1223365</xdr:colOff>
      <xdr:row>7</xdr:row>
      <xdr:rowOff>766354</xdr:rowOff>
    </xdr:to>
    <xdr:sp macro="" textlink="">
      <xdr:nvSpPr>
        <xdr:cNvPr id="21" name="Rectangle à coins arrondis 20">
          <a:extLst>
            <a:ext uri="{FF2B5EF4-FFF2-40B4-BE49-F238E27FC236}">
              <a16:creationId xmlns:a16="http://schemas.microsoft.com/office/drawing/2014/main" id="{00000000-0008-0000-0A00-000015000000}"/>
            </a:ext>
          </a:extLst>
        </xdr:cNvPr>
        <xdr:cNvSpPr/>
      </xdr:nvSpPr>
      <xdr:spPr>
        <a:xfrm>
          <a:off x="6858000" y="1684020"/>
          <a:ext cx="1223365" cy="766354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7</xdr:row>
      <xdr:rowOff>0</xdr:rowOff>
    </xdr:from>
    <xdr:to>
      <xdr:col>13</xdr:col>
      <xdr:colOff>1223365</xdr:colOff>
      <xdr:row>7</xdr:row>
      <xdr:rowOff>766354</xdr:rowOff>
    </xdr:to>
    <xdr:sp macro="" textlink="">
      <xdr:nvSpPr>
        <xdr:cNvPr id="22" name="Rectangle à coins arrondis 21">
          <a:extLst>
            <a:ext uri="{FF2B5EF4-FFF2-40B4-BE49-F238E27FC236}">
              <a16:creationId xmlns:a16="http://schemas.microsoft.com/office/drawing/2014/main" id="{00000000-0008-0000-0A00-000016000000}"/>
            </a:ext>
          </a:extLst>
        </xdr:cNvPr>
        <xdr:cNvSpPr/>
      </xdr:nvSpPr>
      <xdr:spPr>
        <a:xfrm>
          <a:off x="8191500" y="1684020"/>
          <a:ext cx="1223365" cy="766354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1223365</xdr:colOff>
      <xdr:row>9</xdr:row>
      <xdr:rowOff>766354</xdr:rowOff>
    </xdr:to>
    <xdr:sp macro="" textlink="">
      <xdr:nvSpPr>
        <xdr:cNvPr id="23" name="Rectangle à coins arrondis 22">
          <a:extLst>
            <a:ext uri="{FF2B5EF4-FFF2-40B4-BE49-F238E27FC236}">
              <a16:creationId xmlns:a16="http://schemas.microsoft.com/office/drawing/2014/main" id="{00000000-0008-0000-0A00-000017000000}"/>
            </a:ext>
          </a:extLst>
        </xdr:cNvPr>
        <xdr:cNvSpPr/>
      </xdr:nvSpPr>
      <xdr:spPr>
        <a:xfrm>
          <a:off x="190500" y="1684020"/>
          <a:ext cx="1223365" cy="766354"/>
        </a:xfrm>
        <a:prstGeom prst="roundRect">
          <a:avLst/>
        </a:prstGeom>
        <a:noFill/>
        <a:ln w="22225">
          <a:solidFill>
            <a:srgbClr val="8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9</xdr:row>
      <xdr:rowOff>0</xdr:rowOff>
    </xdr:from>
    <xdr:to>
      <xdr:col>3</xdr:col>
      <xdr:colOff>1223365</xdr:colOff>
      <xdr:row>9</xdr:row>
      <xdr:rowOff>766354</xdr:rowOff>
    </xdr:to>
    <xdr:sp macro="" textlink="">
      <xdr:nvSpPr>
        <xdr:cNvPr id="24" name="Rectangle à coins arrondis 23">
          <a:extLst>
            <a:ext uri="{FF2B5EF4-FFF2-40B4-BE49-F238E27FC236}">
              <a16:creationId xmlns:a16="http://schemas.microsoft.com/office/drawing/2014/main" id="{00000000-0008-0000-0A00-000018000000}"/>
            </a:ext>
          </a:extLst>
        </xdr:cNvPr>
        <xdr:cNvSpPr/>
      </xdr:nvSpPr>
      <xdr:spPr>
        <a:xfrm>
          <a:off x="1524000" y="1684020"/>
          <a:ext cx="1223365" cy="766354"/>
        </a:xfrm>
        <a:prstGeom prst="roundRect">
          <a:avLst/>
        </a:prstGeom>
        <a:noFill/>
        <a:ln w="22225">
          <a:solidFill>
            <a:srgbClr val="8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9</xdr:row>
      <xdr:rowOff>0</xdr:rowOff>
    </xdr:from>
    <xdr:to>
      <xdr:col>5</xdr:col>
      <xdr:colOff>1223365</xdr:colOff>
      <xdr:row>9</xdr:row>
      <xdr:rowOff>766354</xdr:rowOff>
    </xdr:to>
    <xdr:sp macro="" textlink="">
      <xdr:nvSpPr>
        <xdr:cNvPr id="25" name="Rectangle à coins arrondis 24">
          <a:extLst>
            <a:ext uri="{FF2B5EF4-FFF2-40B4-BE49-F238E27FC236}">
              <a16:creationId xmlns:a16="http://schemas.microsoft.com/office/drawing/2014/main" id="{00000000-0008-0000-0A00-000019000000}"/>
            </a:ext>
          </a:extLst>
        </xdr:cNvPr>
        <xdr:cNvSpPr/>
      </xdr:nvSpPr>
      <xdr:spPr>
        <a:xfrm>
          <a:off x="2857500" y="1684020"/>
          <a:ext cx="1223365" cy="766354"/>
        </a:xfrm>
        <a:prstGeom prst="roundRect">
          <a:avLst/>
        </a:prstGeom>
        <a:noFill/>
        <a:ln w="22225">
          <a:solidFill>
            <a:srgbClr val="8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7</xdr:col>
      <xdr:colOff>1223365</xdr:colOff>
      <xdr:row>9</xdr:row>
      <xdr:rowOff>766354</xdr:rowOff>
    </xdr:to>
    <xdr:sp macro="" textlink="">
      <xdr:nvSpPr>
        <xdr:cNvPr id="26" name="Rectangle à coins arrondis 25">
          <a:extLst>
            <a:ext uri="{FF2B5EF4-FFF2-40B4-BE49-F238E27FC236}">
              <a16:creationId xmlns:a16="http://schemas.microsoft.com/office/drawing/2014/main" id="{00000000-0008-0000-0A00-00001A000000}"/>
            </a:ext>
          </a:extLst>
        </xdr:cNvPr>
        <xdr:cNvSpPr/>
      </xdr:nvSpPr>
      <xdr:spPr>
        <a:xfrm>
          <a:off x="4191000" y="1684020"/>
          <a:ext cx="1223365" cy="766354"/>
        </a:xfrm>
        <a:prstGeom prst="roundRect">
          <a:avLst/>
        </a:prstGeom>
        <a:noFill/>
        <a:ln w="22225">
          <a:solidFill>
            <a:srgbClr val="8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9</xdr:row>
      <xdr:rowOff>0</xdr:rowOff>
    </xdr:from>
    <xdr:to>
      <xdr:col>9</xdr:col>
      <xdr:colOff>1223365</xdr:colOff>
      <xdr:row>9</xdr:row>
      <xdr:rowOff>766354</xdr:rowOff>
    </xdr:to>
    <xdr:sp macro="" textlink="">
      <xdr:nvSpPr>
        <xdr:cNvPr id="27" name="Rectangle à coins arrondis 26">
          <a:extLst>
            <a:ext uri="{FF2B5EF4-FFF2-40B4-BE49-F238E27FC236}">
              <a16:creationId xmlns:a16="http://schemas.microsoft.com/office/drawing/2014/main" id="{00000000-0008-0000-0A00-00001B000000}"/>
            </a:ext>
          </a:extLst>
        </xdr:cNvPr>
        <xdr:cNvSpPr/>
      </xdr:nvSpPr>
      <xdr:spPr>
        <a:xfrm>
          <a:off x="5524500" y="1684020"/>
          <a:ext cx="1223365" cy="766354"/>
        </a:xfrm>
        <a:prstGeom prst="roundRect">
          <a:avLst/>
        </a:prstGeom>
        <a:noFill/>
        <a:ln w="22225">
          <a:solidFill>
            <a:srgbClr val="8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9</xdr:row>
      <xdr:rowOff>0</xdr:rowOff>
    </xdr:from>
    <xdr:to>
      <xdr:col>11</xdr:col>
      <xdr:colOff>1223365</xdr:colOff>
      <xdr:row>9</xdr:row>
      <xdr:rowOff>766354</xdr:rowOff>
    </xdr:to>
    <xdr:sp macro="" textlink="">
      <xdr:nvSpPr>
        <xdr:cNvPr id="28" name="Rectangle à coins arrondis 27">
          <a:extLst>
            <a:ext uri="{FF2B5EF4-FFF2-40B4-BE49-F238E27FC236}">
              <a16:creationId xmlns:a16="http://schemas.microsoft.com/office/drawing/2014/main" id="{00000000-0008-0000-0A00-00001C000000}"/>
            </a:ext>
          </a:extLst>
        </xdr:cNvPr>
        <xdr:cNvSpPr/>
      </xdr:nvSpPr>
      <xdr:spPr>
        <a:xfrm>
          <a:off x="6858000" y="1684020"/>
          <a:ext cx="1223365" cy="766354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9</xdr:row>
      <xdr:rowOff>0</xdr:rowOff>
    </xdr:from>
    <xdr:to>
      <xdr:col>13</xdr:col>
      <xdr:colOff>1223365</xdr:colOff>
      <xdr:row>9</xdr:row>
      <xdr:rowOff>766354</xdr:rowOff>
    </xdr:to>
    <xdr:sp macro="" textlink="">
      <xdr:nvSpPr>
        <xdr:cNvPr id="29" name="Rectangle à coins arrondis 28">
          <a:extLst>
            <a:ext uri="{FF2B5EF4-FFF2-40B4-BE49-F238E27FC236}">
              <a16:creationId xmlns:a16="http://schemas.microsoft.com/office/drawing/2014/main" id="{00000000-0008-0000-0A00-00001D000000}"/>
            </a:ext>
          </a:extLst>
        </xdr:cNvPr>
        <xdr:cNvSpPr/>
      </xdr:nvSpPr>
      <xdr:spPr>
        <a:xfrm>
          <a:off x="8191500" y="1684020"/>
          <a:ext cx="1223365" cy="766354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1223365</xdr:colOff>
      <xdr:row>11</xdr:row>
      <xdr:rowOff>766354</xdr:rowOff>
    </xdr:to>
    <xdr:sp macro="" textlink="">
      <xdr:nvSpPr>
        <xdr:cNvPr id="30" name="Rectangle à coins arrondis 29">
          <a:extLst>
            <a:ext uri="{FF2B5EF4-FFF2-40B4-BE49-F238E27FC236}">
              <a16:creationId xmlns:a16="http://schemas.microsoft.com/office/drawing/2014/main" id="{00000000-0008-0000-0A00-00001E000000}"/>
            </a:ext>
          </a:extLst>
        </xdr:cNvPr>
        <xdr:cNvSpPr/>
      </xdr:nvSpPr>
      <xdr:spPr>
        <a:xfrm>
          <a:off x="190500" y="1684020"/>
          <a:ext cx="1223365" cy="766354"/>
        </a:xfrm>
        <a:prstGeom prst="roundRect">
          <a:avLst/>
        </a:prstGeom>
        <a:noFill/>
        <a:ln w="22225">
          <a:solidFill>
            <a:srgbClr val="8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11</xdr:row>
      <xdr:rowOff>0</xdr:rowOff>
    </xdr:from>
    <xdr:to>
      <xdr:col>5</xdr:col>
      <xdr:colOff>1223365</xdr:colOff>
      <xdr:row>11</xdr:row>
      <xdr:rowOff>766354</xdr:rowOff>
    </xdr:to>
    <xdr:sp macro="" textlink="">
      <xdr:nvSpPr>
        <xdr:cNvPr id="31" name="Rectangle à coins arrondis 30">
          <a:extLst>
            <a:ext uri="{FF2B5EF4-FFF2-40B4-BE49-F238E27FC236}">
              <a16:creationId xmlns:a16="http://schemas.microsoft.com/office/drawing/2014/main" id="{00000000-0008-0000-0A00-00001F000000}"/>
            </a:ext>
          </a:extLst>
        </xdr:cNvPr>
        <xdr:cNvSpPr/>
      </xdr:nvSpPr>
      <xdr:spPr>
        <a:xfrm>
          <a:off x="1524000" y="1684020"/>
          <a:ext cx="1223365" cy="766354"/>
        </a:xfrm>
        <a:prstGeom prst="roundRect">
          <a:avLst/>
        </a:prstGeom>
        <a:noFill/>
        <a:ln w="22225">
          <a:solidFill>
            <a:srgbClr val="8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11</xdr:row>
      <xdr:rowOff>0</xdr:rowOff>
    </xdr:from>
    <xdr:to>
      <xdr:col>5</xdr:col>
      <xdr:colOff>1223365</xdr:colOff>
      <xdr:row>11</xdr:row>
      <xdr:rowOff>766354</xdr:rowOff>
    </xdr:to>
    <xdr:sp macro="" textlink="">
      <xdr:nvSpPr>
        <xdr:cNvPr id="32" name="Rectangle à coins arrondis 31">
          <a:extLst>
            <a:ext uri="{FF2B5EF4-FFF2-40B4-BE49-F238E27FC236}">
              <a16:creationId xmlns:a16="http://schemas.microsoft.com/office/drawing/2014/main" id="{00000000-0008-0000-0A00-000020000000}"/>
            </a:ext>
          </a:extLst>
        </xdr:cNvPr>
        <xdr:cNvSpPr/>
      </xdr:nvSpPr>
      <xdr:spPr>
        <a:xfrm>
          <a:off x="2857500" y="1684020"/>
          <a:ext cx="1223365" cy="766354"/>
        </a:xfrm>
        <a:prstGeom prst="roundRect">
          <a:avLst/>
        </a:prstGeom>
        <a:noFill/>
        <a:ln w="22225">
          <a:solidFill>
            <a:srgbClr val="8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1223365</xdr:colOff>
      <xdr:row>11</xdr:row>
      <xdr:rowOff>766354</xdr:rowOff>
    </xdr:to>
    <xdr:sp macro="" textlink="">
      <xdr:nvSpPr>
        <xdr:cNvPr id="33" name="Rectangle à coins arrondis 32">
          <a:extLst>
            <a:ext uri="{FF2B5EF4-FFF2-40B4-BE49-F238E27FC236}">
              <a16:creationId xmlns:a16="http://schemas.microsoft.com/office/drawing/2014/main" id="{00000000-0008-0000-0A00-000021000000}"/>
            </a:ext>
          </a:extLst>
        </xdr:cNvPr>
        <xdr:cNvSpPr/>
      </xdr:nvSpPr>
      <xdr:spPr>
        <a:xfrm>
          <a:off x="4191000" y="1684020"/>
          <a:ext cx="1223365" cy="766354"/>
        </a:xfrm>
        <a:prstGeom prst="roundRect">
          <a:avLst/>
        </a:prstGeom>
        <a:noFill/>
        <a:ln w="22225">
          <a:solidFill>
            <a:srgbClr val="8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1223365</xdr:colOff>
      <xdr:row>11</xdr:row>
      <xdr:rowOff>766354</xdr:rowOff>
    </xdr:to>
    <xdr:sp macro="" textlink="">
      <xdr:nvSpPr>
        <xdr:cNvPr id="34" name="Rectangle à coins arrondis 33">
          <a:extLst>
            <a:ext uri="{FF2B5EF4-FFF2-40B4-BE49-F238E27FC236}">
              <a16:creationId xmlns:a16="http://schemas.microsoft.com/office/drawing/2014/main" id="{00000000-0008-0000-0A00-000022000000}"/>
            </a:ext>
          </a:extLst>
        </xdr:cNvPr>
        <xdr:cNvSpPr/>
      </xdr:nvSpPr>
      <xdr:spPr>
        <a:xfrm>
          <a:off x="5524500" y="1684020"/>
          <a:ext cx="1223365" cy="766354"/>
        </a:xfrm>
        <a:prstGeom prst="roundRect">
          <a:avLst/>
        </a:prstGeom>
        <a:noFill/>
        <a:ln w="22225">
          <a:solidFill>
            <a:srgbClr val="8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13137</xdr:colOff>
      <xdr:row>13</xdr:row>
      <xdr:rowOff>0</xdr:rowOff>
    </xdr:from>
    <xdr:to>
      <xdr:col>14</xdr:col>
      <xdr:colOff>8964</xdr:colOff>
      <xdr:row>14</xdr:row>
      <xdr:rowOff>8965</xdr:rowOff>
    </xdr:to>
    <xdr:sp macro="" textlink="">
      <xdr:nvSpPr>
        <xdr:cNvPr id="39" name="Rectangle à coins arrondis 38">
          <a:extLst>
            <a:ext uri="{FF2B5EF4-FFF2-40B4-BE49-F238E27FC236}">
              <a16:creationId xmlns:a16="http://schemas.microsoft.com/office/drawing/2014/main" id="{00000000-0008-0000-0A00-000027000000}"/>
            </a:ext>
          </a:extLst>
        </xdr:cNvPr>
        <xdr:cNvSpPr/>
      </xdr:nvSpPr>
      <xdr:spPr>
        <a:xfrm>
          <a:off x="197068" y="5373414"/>
          <a:ext cx="9001879" cy="770965"/>
        </a:xfrm>
        <a:prstGeom prst="roundRect">
          <a:avLst/>
        </a:prstGeom>
        <a:noFill/>
        <a:ln w="22225">
          <a:solidFill>
            <a:schemeClr val="tx1">
              <a:lumMod val="50000"/>
              <a:lumOff val="5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1223365</xdr:colOff>
      <xdr:row>4</xdr:row>
      <xdr:rowOff>8965</xdr:rowOff>
    </xdr:to>
    <xdr:sp macro="" textlink="">
      <xdr:nvSpPr>
        <xdr:cNvPr id="41" name="Rectangle à coins arrondis 40">
          <a:extLst>
            <a:ext uri="{FF2B5EF4-FFF2-40B4-BE49-F238E27FC236}">
              <a16:creationId xmlns:a16="http://schemas.microsoft.com/office/drawing/2014/main" id="{00000000-0008-0000-0A00-000029000000}"/>
            </a:ext>
          </a:extLst>
        </xdr:cNvPr>
        <xdr:cNvSpPr/>
      </xdr:nvSpPr>
      <xdr:spPr>
        <a:xfrm>
          <a:off x="1524000" y="746760"/>
          <a:ext cx="1223365" cy="778585"/>
        </a:xfrm>
        <a:prstGeom prst="roundRect">
          <a:avLst/>
        </a:prstGeom>
        <a:noFill/>
        <a:ln w="22225">
          <a:solidFill>
            <a:schemeClr val="tx1">
              <a:lumMod val="50000"/>
              <a:lumOff val="5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1</xdr:col>
      <xdr:colOff>0</xdr:colOff>
      <xdr:row>3</xdr:row>
      <xdr:rowOff>0</xdr:rowOff>
    </xdr:from>
    <xdr:to>
      <xdr:col>1</xdr:col>
      <xdr:colOff>1223365</xdr:colOff>
      <xdr:row>4</xdr:row>
      <xdr:rowOff>8965</xdr:rowOff>
    </xdr:to>
    <xdr:sp macro="" textlink="">
      <xdr:nvSpPr>
        <xdr:cNvPr id="44" name="Rectangle à coins arrondis 43">
          <a:extLst>
            <a:ext uri="{FF2B5EF4-FFF2-40B4-BE49-F238E27FC236}">
              <a16:creationId xmlns:a16="http://schemas.microsoft.com/office/drawing/2014/main" id="{00000000-0008-0000-0A00-00002C000000}"/>
            </a:ext>
          </a:extLst>
        </xdr:cNvPr>
        <xdr:cNvSpPr/>
      </xdr:nvSpPr>
      <xdr:spPr>
        <a:xfrm>
          <a:off x="190500" y="746760"/>
          <a:ext cx="1223365" cy="778585"/>
        </a:xfrm>
        <a:prstGeom prst="roundRect">
          <a:avLst/>
        </a:prstGeom>
        <a:noFill/>
        <a:ln w="22225">
          <a:solidFill>
            <a:schemeClr val="accent1">
              <a:lumMod val="75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 editAs="oneCell">
    <xdr:from>
      <xdr:col>14</xdr:col>
      <xdr:colOff>5827</xdr:colOff>
      <xdr:row>0</xdr:row>
      <xdr:rowOff>6926</xdr:rowOff>
    </xdr:from>
    <xdr:to>
      <xdr:col>14</xdr:col>
      <xdr:colOff>615763</xdr:colOff>
      <xdr:row>2</xdr:row>
      <xdr:rowOff>38793</xdr:rowOff>
    </xdr:to>
    <xdr:pic>
      <xdr:nvPicPr>
        <xdr:cNvPr id="303769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A00-000099A2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195810" y="6926"/>
          <a:ext cx="609936" cy="6099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</xdr:col>
      <xdr:colOff>70820</xdr:colOff>
      <xdr:row>5</xdr:row>
      <xdr:rowOff>268942</xdr:rowOff>
    </xdr:from>
    <xdr:to>
      <xdr:col>31</xdr:col>
      <xdr:colOff>349624</xdr:colOff>
      <xdr:row>5</xdr:row>
      <xdr:rowOff>546783</xdr:rowOff>
    </xdr:to>
    <xdr:sp macro="" textlink="">
      <xdr:nvSpPr>
        <xdr:cNvPr id="40" name="Cœur 39">
          <a:extLst>
            <a:ext uri="{FF2B5EF4-FFF2-40B4-BE49-F238E27FC236}">
              <a16:creationId xmlns:a16="http://schemas.microsoft.com/office/drawing/2014/main" id="{00000000-0008-0000-0A00-000028000000}"/>
            </a:ext>
          </a:extLst>
        </xdr:cNvPr>
        <xdr:cNvSpPr/>
      </xdr:nvSpPr>
      <xdr:spPr>
        <a:xfrm>
          <a:off x="9763460" y="1952962"/>
          <a:ext cx="278804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116540</xdr:colOff>
      <xdr:row>7</xdr:row>
      <xdr:rowOff>242045</xdr:rowOff>
    </xdr:from>
    <xdr:to>
      <xdr:col>31</xdr:col>
      <xdr:colOff>439270</xdr:colOff>
      <xdr:row>7</xdr:row>
      <xdr:rowOff>546846</xdr:rowOff>
    </xdr:to>
    <xdr:sp macro="" textlink="">
      <xdr:nvSpPr>
        <xdr:cNvPr id="45" name="Étoile à 5 branches 44">
          <a:extLst>
            <a:ext uri="{FF2B5EF4-FFF2-40B4-BE49-F238E27FC236}">
              <a16:creationId xmlns:a16="http://schemas.microsoft.com/office/drawing/2014/main" id="{00000000-0008-0000-0A00-00002D000000}"/>
            </a:ext>
          </a:extLst>
        </xdr:cNvPr>
        <xdr:cNvSpPr/>
      </xdr:nvSpPr>
      <xdr:spPr>
        <a:xfrm>
          <a:off x="9809180" y="2863325"/>
          <a:ext cx="322730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143433</xdr:colOff>
      <xdr:row>9</xdr:row>
      <xdr:rowOff>152401</xdr:rowOff>
    </xdr:from>
    <xdr:to>
      <xdr:col>31</xdr:col>
      <xdr:colOff>467433</xdr:colOff>
      <xdr:row>9</xdr:row>
      <xdr:rowOff>259976</xdr:rowOff>
    </xdr:to>
    <xdr:sp macro="" textlink="">
      <xdr:nvSpPr>
        <xdr:cNvPr id="46" name="Flèche droite 45">
          <a:extLst>
            <a:ext uri="{FF2B5EF4-FFF2-40B4-BE49-F238E27FC236}">
              <a16:creationId xmlns:a16="http://schemas.microsoft.com/office/drawing/2014/main" id="{00000000-0008-0000-0A00-00002E000000}"/>
            </a:ext>
          </a:extLst>
        </xdr:cNvPr>
        <xdr:cNvSpPr/>
      </xdr:nvSpPr>
      <xdr:spPr>
        <a:xfrm>
          <a:off x="9836073" y="3710941"/>
          <a:ext cx="324000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152400</xdr:colOff>
      <xdr:row>9</xdr:row>
      <xdr:rowOff>441960</xdr:rowOff>
    </xdr:from>
    <xdr:to>
      <xdr:col>32</xdr:col>
      <xdr:colOff>358140</xdr:colOff>
      <xdr:row>11</xdr:row>
      <xdr:rowOff>144780</xdr:rowOff>
    </xdr:to>
    <xdr:pic>
      <xdr:nvPicPr>
        <xdr:cNvPr id="303773" name="Image 46">
          <a:extLst>
            <a:ext uri="{FF2B5EF4-FFF2-40B4-BE49-F238E27FC236}">
              <a16:creationId xmlns:a16="http://schemas.microsoft.com/office/drawing/2014/main" id="{00000000-0008-0000-0A00-00009DA2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23120" y="4000500"/>
          <a:ext cx="876300" cy="640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31</xdr:col>
      <xdr:colOff>137160</xdr:colOff>
      <xdr:row>11</xdr:row>
      <xdr:rowOff>106680</xdr:rowOff>
    </xdr:from>
    <xdr:to>
      <xdr:col>32</xdr:col>
      <xdr:colOff>335280</xdr:colOff>
      <xdr:row>11</xdr:row>
      <xdr:rowOff>754380</xdr:rowOff>
    </xdr:to>
    <xdr:pic>
      <xdr:nvPicPr>
        <xdr:cNvPr id="303774" name="Image 47">
          <a:extLst>
            <a:ext uri="{FF2B5EF4-FFF2-40B4-BE49-F238E27FC236}">
              <a16:creationId xmlns:a16="http://schemas.microsoft.com/office/drawing/2014/main" id="{00000000-0008-0000-0A00-00009EA2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07880" y="4602480"/>
          <a:ext cx="86868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31</xdr:col>
      <xdr:colOff>80683</xdr:colOff>
      <xdr:row>3</xdr:row>
      <xdr:rowOff>349622</xdr:rowOff>
    </xdr:from>
    <xdr:to>
      <xdr:col>31</xdr:col>
      <xdr:colOff>367552</xdr:colOff>
      <xdr:row>3</xdr:row>
      <xdr:rowOff>628053</xdr:rowOff>
    </xdr:to>
    <xdr:sp macro="" textlink="">
      <xdr:nvSpPr>
        <xdr:cNvPr id="49" name="Émoticône 48">
          <a:extLst>
            <a:ext uri="{FF2B5EF4-FFF2-40B4-BE49-F238E27FC236}">
              <a16:creationId xmlns:a16="http://schemas.microsoft.com/office/drawing/2014/main" id="{00000000-0008-0000-0A00-000031000000}"/>
            </a:ext>
          </a:extLst>
        </xdr:cNvPr>
        <xdr:cNvSpPr/>
      </xdr:nvSpPr>
      <xdr:spPr>
        <a:xfrm>
          <a:off x="9773323" y="1096382"/>
          <a:ext cx="286869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373380</xdr:colOff>
      <xdr:row>10</xdr:row>
      <xdr:rowOff>137160</xdr:rowOff>
    </xdr:from>
    <xdr:to>
      <xdr:col>33</xdr:col>
      <xdr:colOff>579119</xdr:colOff>
      <xdr:row>11</xdr:row>
      <xdr:rowOff>609600</xdr:rowOff>
    </xdr:to>
    <xdr:pic>
      <xdr:nvPicPr>
        <xdr:cNvPr id="303776" name="Image 49">
          <a:extLst>
            <a:ext uri="{FF2B5EF4-FFF2-40B4-BE49-F238E27FC236}">
              <a16:creationId xmlns:a16="http://schemas.microsoft.com/office/drawing/2014/main" id="{00000000-0008-0000-0A00-0000A0A2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14660" y="4465320"/>
          <a:ext cx="876300" cy="640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33</xdr:col>
      <xdr:colOff>662940</xdr:colOff>
      <xdr:row>10</xdr:row>
      <xdr:rowOff>45720</xdr:rowOff>
    </xdr:from>
    <xdr:to>
      <xdr:col>35</xdr:col>
      <xdr:colOff>198120</xdr:colOff>
      <xdr:row>11</xdr:row>
      <xdr:rowOff>525780</xdr:rowOff>
    </xdr:to>
    <xdr:pic>
      <xdr:nvPicPr>
        <xdr:cNvPr id="303777" name="Image 50">
          <a:extLst>
            <a:ext uri="{FF2B5EF4-FFF2-40B4-BE49-F238E27FC236}">
              <a16:creationId xmlns:a16="http://schemas.microsoft.com/office/drawing/2014/main" id="{00000000-0008-0000-0A00-0000A1A2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74780" y="4373880"/>
          <a:ext cx="8763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32</xdr:col>
      <xdr:colOff>388620</xdr:colOff>
      <xdr:row>9</xdr:row>
      <xdr:rowOff>358140</xdr:rowOff>
    </xdr:from>
    <xdr:to>
      <xdr:col>33</xdr:col>
      <xdr:colOff>586739</xdr:colOff>
      <xdr:row>11</xdr:row>
      <xdr:rowOff>68580</xdr:rowOff>
    </xdr:to>
    <xdr:pic>
      <xdr:nvPicPr>
        <xdr:cNvPr id="303778" name="Image 51">
          <a:extLst>
            <a:ext uri="{FF2B5EF4-FFF2-40B4-BE49-F238E27FC236}">
              <a16:creationId xmlns:a16="http://schemas.microsoft.com/office/drawing/2014/main" id="{00000000-0008-0000-0A00-0000A2A2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3916680"/>
          <a:ext cx="86868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34</xdr:col>
      <xdr:colOff>60960</xdr:colOff>
      <xdr:row>9</xdr:row>
      <xdr:rowOff>243840</xdr:rowOff>
    </xdr:from>
    <xdr:to>
      <xdr:col>35</xdr:col>
      <xdr:colOff>266700</xdr:colOff>
      <xdr:row>10</xdr:row>
      <xdr:rowOff>121920</xdr:rowOff>
    </xdr:to>
    <xdr:pic>
      <xdr:nvPicPr>
        <xdr:cNvPr id="303779" name="Image 52">
          <a:extLst>
            <a:ext uri="{FF2B5EF4-FFF2-40B4-BE49-F238E27FC236}">
              <a16:creationId xmlns:a16="http://schemas.microsoft.com/office/drawing/2014/main" id="{00000000-0008-0000-0A00-0000A3A2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43360" y="3802380"/>
          <a:ext cx="8763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31</xdr:col>
      <xdr:colOff>493060</xdr:colOff>
      <xdr:row>3</xdr:row>
      <xdr:rowOff>349623</xdr:rowOff>
    </xdr:from>
    <xdr:to>
      <xdr:col>32</xdr:col>
      <xdr:colOff>107576</xdr:colOff>
      <xdr:row>3</xdr:row>
      <xdr:rowOff>628054</xdr:rowOff>
    </xdr:to>
    <xdr:sp macro="" textlink="">
      <xdr:nvSpPr>
        <xdr:cNvPr id="54" name="Émoticône 53">
          <a:extLst>
            <a:ext uri="{FF2B5EF4-FFF2-40B4-BE49-F238E27FC236}">
              <a16:creationId xmlns:a16="http://schemas.microsoft.com/office/drawing/2014/main" id="{00000000-0008-0000-0A00-000036000000}"/>
            </a:ext>
          </a:extLst>
        </xdr:cNvPr>
        <xdr:cNvSpPr/>
      </xdr:nvSpPr>
      <xdr:spPr>
        <a:xfrm>
          <a:off x="10185700" y="1096383"/>
          <a:ext cx="285076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224117</xdr:colOff>
      <xdr:row>3</xdr:row>
      <xdr:rowOff>340658</xdr:rowOff>
    </xdr:from>
    <xdr:to>
      <xdr:col>32</xdr:col>
      <xdr:colOff>510986</xdr:colOff>
      <xdr:row>3</xdr:row>
      <xdr:rowOff>619089</xdr:rowOff>
    </xdr:to>
    <xdr:sp macro="" textlink="">
      <xdr:nvSpPr>
        <xdr:cNvPr id="55" name="Émoticône 54">
          <a:extLst>
            <a:ext uri="{FF2B5EF4-FFF2-40B4-BE49-F238E27FC236}">
              <a16:creationId xmlns:a16="http://schemas.microsoft.com/office/drawing/2014/main" id="{00000000-0008-0000-0A00-000037000000}"/>
            </a:ext>
          </a:extLst>
        </xdr:cNvPr>
        <xdr:cNvSpPr/>
      </xdr:nvSpPr>
      <xdr:spPr>
        <a:xfrm>
          <a:off x="10587317" y="1087418"/>
          <a:ext cx="286869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600635</xdr:colOff>
      <xdr:row>7</xdr:row>
      <xdr:rowOff>233083</xdr:rowOff>
    </xdr:from>
    <xdr:to>
      <xdr:col>32</xdr:col>
      <xdr:colOff>251012</xdr:colOff>
      <xdr:row>7</xdr:row>
      <xdr:rowOff>537884</xdr:rowOff>
    </xdr:to>
    <xdr:sp macro="" textlink="">
      <xdr:nvSpPr>
        <xdr:cNvPr id="56" name="Étoile à 5 branches 55">
          <a:extLst>
            <a:ext uri="{FF2B5EF4-FFF2-40B4-BE49-F238E27FC236}">
              <a16:creationId xmlns:a16="http://schemas.microsoft.com/office/drawing/2014/main" id="{00000000-0008-0000-0A00-000038000000}"/>
            </a:ext>
          </a:extLst>
        </xdr:cNvPr>
        <xdr:cNvSpPr/>
      </xdr:nvSpPr>
      <xdr:spPr>
        <a:xfrm>
          <a:off x="10293275" y="2854363"/>
          <a:ext cx="320937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367553</xdr:colOff>
      <xdr:row>7</xdr:row>
      <xdr:rowOff>242047</xdr:rowOff>
    </xdr:from>
    <xdr:to>
      <xdr:col>33</xdr:col>
      <xdr:colOff>17929</xdr:colOff>
      <xdr:row>7</xdr:row>
      <xdr:rowOff>546848</xdr:rowOff>
    </xdr:to>
    <xdr:sp macro="" textlink="">
      <xdr:nvSpPr>
        <xdr:cNvPr id="57" name="Étoile à 5 branches 56">
          <a:extLst>
            <a:ext uri="{FF2B5EF4-FFF2-40B4-BE49-F238E27FC236}">
              <a16:creationId xmlns:a16="http://schemas.microsoft.com/office/drawing/2014/main" id="{00000000-0008-0000-0A00-000039000000}"/>
            </a:ext>
          </a:extLst>
        </xdr:cNvPr>
        <xdr:cNvSpPr/>
      </xdr:nvSpPr>
      <xdr:spPr>
        <a:xfrm>
          <a:off x="10730753" y="2863327"/>
          <a:ext cx="320937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44823</xdr:colOff>
      <xdr:row>9</xdr:row>
      <xdr:rowOff>152400</xdr:rowOff>
    </xdr:from>
    <xdr:to>
      <xdr:col>32</xdr:col>
      <xdr:colOff>368823</xdr:colOff>
      <xdr:row>9</xdr:row>
      <xdr:rowOff>259975</xdr:rowOff>
    </xdr:to>
    <xdr:sp macro="" textlink="">
      <xdr:nvSpPr>
        <xdr:cNvPr id="58" name="Flèche droite 57">
          <a:extLst>
            <a:ext uri="{FF2B5EF4-FFF2-40B4-BE49-F238E27FC236}">
              <a16:creationId xmlns:a16="http://schemas.microsoft.com/office/drawing/2014/main" id="{00000000-0008-0000-0A00-00003A000000}"/>
            </a:ext>
          </a:extLst>
        </xdr:cNvPr>
        <xdr:cNvSpPr/>
      </xdr:nvSpPr>
      <xdr:spPr>
        <a:xfrm>
          <a:off x="10408023" y="3710940"/>
          <a:ext cx="324000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519953</xdr:colOff>
      <xdr:row>9</xdr:row>
      <xdr:rowOff>143435</xdr:rowOff>
    </xdr:from>
    <xdr:to>
      <xdr:col>33</xdr:col>
      <xdr:colOff>171599</xdr:colOff>
      <xdr:row>9</xdr:row>
      <xdr:rowOff>251010</xdr:rowOff>
    </xdr:to>
    <xdr:sp macro="" textlink="">
      <xdr:nvSpPr>
        <xdr:cNvPr id="59" name="Flèche droite 58">
          <a:extLst>
            <a:ext uri="{FF2B5EF4-FFF2-40B4-BE49-F238E27FC236}">
              <a16:creationId xmlns:a16="http://schemas.microsoft.com/office/drawing/2014/main" id="{00000000-0008-0000-0A00-00003B000000}"/>
            </a:ext>
          </a:extLst>
        </xdr:cNvPr>
        <xdr:cNvSpPr/>
      </xdr:nvSpPr>
      <xdr:spPr>
        <a:xfrm>
          <a:off x="10883153" y="3701975"/>
          <a:ext cx="322207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663388</xdr:colOff>
      <xdr:row>3</xdr:row>
      <xdr:rowOff>340659</xdr:rowOff>
    </xdr:from>
    <xdr:to>
      <xdr:col>33</xdr:col>
      <xdr:colOff>277903</xdr:colOff>
      <xdr:row>3</xdr:row>
      <xdr:rowOff>619090</xdr:rowOff>
    </xdr:to>
    <xdr:sp macro="" textlink="">
      <xdr:nvSpPr>
        <xdr:cNvPr id="60" name="Émoticône 59">
          <a:extLst>
            <a:ext uri="{FF2B5EF4-FFF2-40B4-BE49-F238E27FC236}">
              <a16:creationId xmlns:a16="http://schemas.microsoft.com/office/drawing/2014/main" id="{00000000-0008-0000-0A00-00003C000000}"/>
            </a:ext>
          </a:extLst>
        </xdr:cNvPr>
        <xdr:cNvSpPr/>
      </xdr:nvSpPr>
      <xdr:spPr>
        <a:xfrm>
          <a:off x="11026588" y="1087419"/>
          <a:ext cx="285076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367553</xdr:colOff>
      <xdr:row>3</xdr:row>
      <xdr:rowOff>340660</xdr:rowOff>
    </xdr:from>
    <xdr:to>
      <xdr:col>33</xdr:col>
      <xdr:colOff>644897</xdr:colOff>
      <xdr:row>3</xdr:row>
      <xdr:rowOff>619091</xdr:rowOff>
    </xdr:to>
    <xdr:sp macro="" textlink="">
      <xdr:nvSpPr>
        <xdr:cNvPr id="61" name="Émoticône 60">
          <a:extLst>
            <a:ext uri="{FF2B5EF4-FFF2-40B4-BE49-F238E27FC236}">
              <a16:creationId xmlns:a16="http://schemas.microsoft.com/office/drawing/2014/main" id="{00000000-0008-0000-0A00-00003D000000}"/>
            </a:ext>
          </a:extLst>
        </xdr:cNvPr>
        <xdr:cNvSpPr/>
      </xdr:nvSpPr>
      <xdr:spPr>
        <a:xfrm>
          <a:off x="11401313" y="1087420"/>
          <a:ext cx="286869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457200</xdr:colOff>
      <xdr:row>5</xdr:row>
      <xdr:rowOff>259977</xdr:rowOff>
    </xdr:from>
    <xdr:to>
      <xdr:col>32</xdr:col>
      <xdr:colOff>63651</xdr:colOff>
      <xdr:row>5</xdr:row>
      <xdr:rowOff>537818</xdr:rowOff>
    </xdr:to>
    <xdr:sp macro="" textlink="">
      <xdr:nvSpPr>
        <xdr:cNvPr id="62" name="Cœur 61">
          <a:extLst>
            <a:ext uri="{FF2B5EF4-FFF2-40B4-BE49-F238E27FC236}">
              <a16:creationId xmlns:a16="http://schemas.microsoft.com/office/drawing/2014/main" id="{00000000-0008-0000-0A00-00003E000000}"/>
            </a:ext>
          </a:extLst>
        </xdr:cNvPr>
        <xdr:cNvSpPr/>
      </xdr:nvSpPr>
      <xdr:spPr>
        <a:xfrm>
          <a:off x="10149840" y="1943997"/>
          <a:ext cx="277011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170329</xdr:colOff>
      <xdr:row>5</xdr:row>
      <xdr:rowOff>277906</xdr:rowOff>
    </xdr:from>
    <xdr:to>
      <xdr:col>32</xdr:col>
      <xdr:colOff>449133</xdr:colOff>
      <xdr:row>5</xdr:row>
      <xdr:rowOff>555747</xdr:rowOff>
    </xdr:to>
    <xdr:sp macro="" textlink="">
      <xdr:nvSpPr>
        <xdr:cNvPr id="63" name="Cœur 62">
          <a:extLst>
            <a:ext uri="{FF2B5EF4-FFF2-40B4-BE49-F238E27FC236}">
              <a16:creationId xmlns:a16="http://schemas.microsoft.com/office/drawing/2014/main" id="{00000000-0008-0000-0A00-00003F000000}"/>
            </a:ext>
          </a:extLst>
        </xdr:cNvPr>
        <xdr:cNvSpPr/>
      </xdr:nvSpPr>
      <xdr:spPr>
        <a:xfrm>
          <a:off x="10533529" y="1961926"/>
          <a:ext cx="278804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537883</xdr:colOff>
      <xdr:row>5</xdr:row>
      <xdr:rowOff>259976</xdr:rowOff>
    </xdr:from>
    <xdr:to>
      <xdr:col>33</xdr:col>
      <xdr:colOff>144333</xdr:colOff>
      <xdr:row>5</xdr:row>
      <xdr:rowOff>537817</xdr:rowOff>
    </xdr:to>
    <xdr:sp macro="" textlink="">
      <xdr:nvSpPr>
        <xdr:cNvPr id="64" name="Cœur 63">
          <a:extLst>
            <a:ext uri="{FF2B5EF4-FFF2-40B4-BE49-F238E27FC236}">
              <a16:creationId xmlns:a16="http://schemas.microsoft.com/office/drawing/2014/main" id="{00000000-0008-0000-0A00-000040000000}"/>
            </a:ext>
          </a:extLst>
        </xdr:cNvPr>
        <xdr:cNvSpPr/>
      </xdr:nvSpPr>
      <xdr:spPr>
        <a:xfrm>
          <a:off x="10901083" y="1943996"/>
          <a:ext cx="277011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251012</xdr:colOff>
      <xdr:row>5</xdr:row>
      <xdr:rowOff>259976</xdr:rowOff>
    </xdr:from>
    <xdr:to>
      <xdr:col>33</xdr:col>
      <xdr:colOff>529816</xdr:colOff>
      <xdr:row>5</xdr:row>
      <xdr:rowOff>537817</xdr:rowOff>
    </xdr:to>
    <xdr:sp macro="" textlink="">
      <xdr:nvSpPr>
        <xdr:cNvPr id="65" name="Cœur 64">
          <a:extLst>
            <a:ext uri="{FF2B5EF4-FFF2-40B4-BE49-F238E27FC236}">
              <a16:creationId xmlns:a16="http://schemas.microsoft.com/office/drawing/2014/main" id="{00000000-0008-0000-0A00-000041000000}"/>
            </a:ext>
          </a:extLst>
        </xdr:cNvPr>
        <xdr:cNvSpPr/>
      </xdr:nvSpPr>
      <xdr:spPr>
        <a:xfrm>
          <a:off x="11284772" y="1943996"/>
          <a:ext cx="278804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125506</xdr:colOff>
      <xdr:row>7</xdr:row>
      <xdr:rowOff>233083</xdr:rowOff>
    </xdr:from>
    <xdr:to>
      <xdr:col>33</xdr:col>
      <xdr:colOff>448236</xdr:colOff>
      <xdr:row>7</xdr:row>
      <xdr:rowOff>537884</xdr:rowOff>
    </xdr:to>
    <xdr:sp macro="" textlink="">
      <xdr:nvSpPr>
        <xdr:cNvPr id="66" name="Étoile à 5 branches 65">
          <a:extLst>
            <a:ext uri="{FF2B5EF4-FFF2-40B4-BE49-F238E27FC236}">
              <a16:creationId xmlns:a16="http://schemas.microsoft.com/office/drawing/2014/main" id="{00000000-0008-0000-0A00-000042000000}"/>
            </a:ext>
          </a:extLst>
        </xdr:cNvPr>
        <xdr:cNvSpPr/>
      </xdr:nvSpPr>
      <xdr:spPr>
        <a:xfrm>
          <a:off x="11159266" y="2854363"/>
          <a:ext cx="322730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555812</xdr:colOff>
      <xdr:row>7</xdr:row>
      <xdr:rowOff>242047</xdr:rowOff>
    </xdr:from>
    <xdr:to>
      <xdr:col>34</xdr:col>
      <xdr:colOff>206189</xdr:colOff>
      <xdr:row>7</xdr:row>
      <xdr:rowOff>546848</xdr:rowOff>
    </xdr:to>
    <xdr:sp macro="" textlink="">
      <xdr:nvSpPr>
        <xdr:cNvPr id="67" name="Étoile à 5 branches 66">
          <a:extLst>
            <a:ext uri="{FF2B5EF4-FFF2-40B4-BE49-F238E27FC236}">
              <a16:creationId xmlns:a16="http://schemas.microsoft.com/office/drawing/2014/main" id="{00000000-0008-0000-0A00-000043000000}"/>
            </a:ext>
          </a:extLst>
        </xdr:cNvPr>
        <xdr:cNvSpPr/>
      </xdr:nvSpPr>
      <xdr:spPr>
        <a:xfrm>
          <a:off x="11589572" y="2863327"/>
          <a:ext cx="320937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340659</xdr:colOff>
      <xdr:row>9</xdr:row>
      <xdr:rowOff>134471</xdr:rowOff>
    </xdr:from>
    <xdr:to>
      <xdr:col>33</xdr:col>
      <xdr:colOff>645609</xdr:colOff>
      <xdr:row>9</xdr:row>
      <xdr:rowOff>242046</xdr:rowOff>
    </xdr:to>
    <xdr:sp macro="" textlink="">
      <xdr:nvSpPr>
        <xdr:cNvPr id="68" name="Flèche droite 67">
          <a:extLst>
            <a:ext uri="{FF2B5EF4-FFF2-40B4-BE49-F238E27FC236}">
              <a16:creationId xmlns:a16="http://schemas.microsoft.com/office/drawing/2014/main" id="{00000000-0008-0000-0A00-000044000000}"/>
            </a:ext>
          </a:extLst>
        </xdr:cNvPr>
        <xdr:cNvSpPr/>
      </xdr:nvSpPr>
      <xdr:spPr>
        <a:xfrm>
          <a:off x="11374419" y="3693011"/>
          <a:ext cx="324000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34</xdr:col>
      <xdr:colOff>152400</xdr:colOff>
      <xdr:row>9</xdr:row>
      <xdr:rowOff>143436</xdr:rowOff>
    </xdr:from>
    <xdr:to>
      <xdr:col>34</xdr:col>
      <xdr:colOff>476400</xdr:colOff>
      <xdr:row>9</xdr:row>
      <xdr:rowOff>251011</xdr:rowOff>
    </xdr:to>
    <xdr:sp macro="" textlink="">
      <xdr:nvSpPr>
        <xdr:cNvPr id="69" name="Flèche droite 68">
          <a:extLst>
            <a:ext uri="{FF2B5EF4-FFF2-40B4-BE49-F238E27FC236}">
              <a16:creationId xmlns:a16="http://schemas.microsoft.com/office/drawing/2014/main" id="{00000000-0008-0000-0A00-000045000000}"/>
            </a:ext>
          </a:extLst>
        </xdr:cNvPr>
        <xdr:cNvSpPr/>
      </xdr:nvSpPr>
      <xdr:spPr>
        <a:xfrm>
          <a:off x="11856720" y="3701976"/>
          <a:ext cx="324000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>
    <xdr:from>
      <xdr:col>3</xdr:col>
      <xdr:colOff>0</xdr:colOff>
      <xdr:row>9</xdr:row>
      <xdr:rowOff>0</xdr:rowOff>
    </xdr:from>
    <xdr:to>
      <xdr:col>3</xdr:col>
      <xdr:colOff>1223365</xdr:colOff>
      <xdr:row>9</xdr:row>
      <xdr:rowOff>766354</xdr:rowOff>
    </xdr:to>
    <xdr:sp macro="" textlink="">
      <xdr:nvSpPr>
        <xdr:cNvPr id="74" name="Rectangle à coins arrondis 22">
          <a:extLst>
            <a:ext uri="{FF2B5EF4-FFF2-40B4-BE49-F238E27FC236}">
              <a16:creationId xmlns:a16="http://schemas.microsoft.com/office/drawing/2014/main" id="{35DAEC78-ED84-4836-9440-6A2E438D33D0}"/>
            </a:ext>
          </a:extLst>
        </xdr:cNvPr>
        <xdr:cNvSpPr/>
      </xdr:nvSpPr>
      <xdr:spPr>
        <a:xfrm>
          <a:off x="183931" y="3520966"/>
          <a:ext cx="1204315" cy="766354"/>
        </a:xfrm>
        <a:prstGeom prst="roundRect">
          <a:avLst/>
        </a:prstGeom>
        <a:noFill/>
        <a:ln w="22225">
          <a:solidFill>
            <a:srgbClr val="8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1223365</xdr:colOff>
      <xdr:row>11</xdr:row>
      <xdr:rowOff>766354</xdr:rowOff>
    </xdr:to>
    <xdr:sp macro="" textlink="">
      <xdr:nvSpPr>
        <xdr:cNvPr id="75" name="Rectangle à coins arrondis 29">
          <a:extLst>
            <a:ext uri="{FF2B5EF4-FFF2-40B4-BE49-F238E27FC236}">
              <a16:creationId xmlns:a16="http://schemas.microsoft.com/office/drawing/2014/main" id="{9D8034AF-A174-4978-BFCC-508CB677DC77}"/>
            </a:ext>
          </a:extLst>
        </xdr:cNvPr>
        <xdr:cNvSpPr/>
      </xdr:nvSpPr>
      <xdr:spPr>
        <a:xfrm>
          <a:off x="183931" y="4447190"/>
          <a:ext cx="1204315" cy="766354"/>
        </a:xfrm>
        <a:prstGeom prst="roundRect">
          <a:avLst/>
        </a:prstGeom>
        <a:noFill/>
        <a:ln w="22225">
          <a:solidFill>
            <a:srgbClr val="8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1223365</xdr:colOff>
      <xdr:row>11</xdr:row>
      <xdr:rowOff>766354</xdr:rowOff>
    </xdr:to>
    <xdr:sp macro="" textlink="">
      <xdr:nvSpPr>
        <xdr:cNvPr id="77" name="Rectangle à coins arrondis 29">
          <a:extLst>
            <a:ext uri="{FF2B5EF4-FFF2-40B4-BE49-F238E27FC236}">
              <a16:creationId xmlns:a16="http://schemas.microsoft.com/office/drawing/2014/main" id="{8B6F11FC-DAD4-43D1-8065-6EC5221517A3}"/>
            </a:ext>
          </a:extLst>
        </xdr:cNvPr>
        <xdr:cNvSpPr/>
      </xdr:nvSpPr>
      <xdr:spPr>
        <a:xfrm>
          <a:off x="183931" y="4447190"/>
          <a:ext cx="1204315" cy="766354"/>
        </a:xfrm>
        <a:prstGeom prst="roundRect">
          <a:avLst/>
        </a:prstGeom>
        <a:noFill/>
        <a:ln w="22225">
          <a:solidFill>
            <a:srgbClr val="8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1223365</xdr:colOff>
      <xdr:row>11</xdr:row>
      <xdr:rowOff>766354</xdr:rowOff>
    </xdr:to>
    <xdr:sp macro="" textlink="">
      <xdr:nvSpPr>
        <xdr:cNvPr id="79" name="Rectangle à coins arrondis 30">
          <a:extLst>
            <a:ext uri="{FF2B5EF4-FFF2-40B4-BE49-F238E27FC236}">
              <a16:creationId xmlns:a16="http://schemas.microsoft.com/office/drawing/2014/main" id="{867136D2-3EE5-4ACC-8599-6876B1CD87DD}"/>
            </a:ext>
          </a:extLst>
        </xdr:cNvPr>
        <xdr:cNvSpPr/>
      </xdr:nvSpPr>
      <xdr:spPr>
        <a:xfrm>
          <a:off x="2785241" y="4447190"/>
          <a:ext cx="1204315" cy="766354"/>
        </a:xfrm>
        <a:prstGeom prst="roundRect">
          <a:avLst/>
        </a:prstGeom>
        <a:noFill/>
        <a:ln w="22225">
          <a:solidFill>
            <a:srgbClr val="8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1223365</xdr:colOff>
      <xdr:row>11</xdr:row>
      <xdr:rowOff>766354</xdr:rowOff>
    </xdr:to>
    <xdr:sp macro="" textlink="">
      <xdr:nvSpPr>
        <xdr:cNvPr id="80" name="Rectangle à coins arrondis 31">
          <a:extLst>
            <a:ext uri="{FF2B5EF4-FFF2-40B4-BE49-F238E27FC236}">
              <a16:creationId xmlns:a16="http://schemas.microsoft.com/office/drawing/2014/main" id="{3653A90B-2BCD-4218-A4EA-EE51FDCED409}"/>
            </a:ext>
          </a:extLst>
        </xdr:cNvPr>
        <xdr:cNvSpPr/>
      </xdr:nvSpPr>
      <xdr:spPr>
        <a:xfrm>
          <a:off x="2785241" y="4447190"/>
          <a:ext cx="1204315" cy="766354"/>
        </a:xfrm>
        <a:prstGeom prst="roundRect">
          <a:avLst/>
        </a:prstGeom>
        <a:noFill/>
        <a:ln w="22225">
          <a:solidFill>
            <a:srgbClr val="8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1223365</xdr:colOff>
      <xdr:row>11</xdr:row>
      <xdr:rowOff>766354</xdr:rowOff>
    </xdr:to>
    <xdr:sp macro="" textlink="">
      <xdr:nvSpPr>
        <xdr:cNvPr id="81" name="Rectangle à coins arrondis 30">
          <a:extLst>
            <a:ext uri="{FF2B5EF4-FFF2-40B4-BE49-F238E27FC236}">
              <a16:creationId xmlns:a16="http://schemas.microsoft.com/office/drawing/2014/main" id="{129A0AA3-A183-4DFF-958B-C2C0A593734E}"/>
            </a:ext>
          </a:extLst>
        </xdr:cNvPr>
        <xdr:cNvSpPr/>
      </xdr:nvSpPr>
      <xdr:spPr>
        <a:xfrm>
          <a:off x="2785241" y="4447190"/>
          <a:ext cx="1204315" cy="766354"/>
        </a:xfrm>
        <a:prstGeom prst="roundRect">
          <a:avLst/>
        </a:prstGeom>
        <a:noFill/>
        <a:ln w="22225">
          <a:solidFill>
            <a:srgbClr val="8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11</xdr:row>
      <xdr:rowOff>0</xdr:rowOff>
    </xdr:from>
    <xdr:to>
      <xdr:col>5</xdr:col>
      <xdr:colOff>1223365</xdr:colOff>
      <xdr:row>11</xdr:row>
      <xdr:rowOff>766354</xdr:rowOff>
    </xdr:to>
    <xdr:sp macro="" textlink="">
      <xdr:nvSpPr>
        <xdr:cNvPr id="83" name="Rectangle à coins arrondis 29">
          <a:extLst>
            <a:ext uri="{FF2B5EF4-FFF2-40B4-BE49-F238E27FC236}">
              <a16:creationId xmlns:a16="http://schemas.microsoft.com/office/drawing/2014/main" id="{17562BD7-B294-4EBB-8E9C-434D4D259D6F}"/>
            </a:ext>
          </a:extLst>
        </xdr:cNvPr>
        <xdr:cNvSpPr/>
      </xdr:nvSpPr>
      <xdr:spPr>
        <a:xfrm>
          <a:off x="1484586" y="4447190"/>
          <a:ext cx="1204315" cy="766354"/>
        </a:xfrm>
        <a:prstGeom prst="roundRect">
          <a:avLst/>
        </a:prstGeom>
        <a:noFill/>
        <a:ln w="22225">
          <a:solidFill>
            <a:srgbClr val="8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11</xdr:row>
      <xdr:rowOff>0</xdr:rowOff>
    </xdr:from>
    <xdr:to>
      <xdr:col>5</xdr:col>
      <xdr:colOff>1223365</xdr:colOff>
      <xdr:row>11</xdr:row>
      <xdr:rowOff>766354</xdr:rowOff>
    </xdr:to>
    <xdr:sp macro="" textlink="">
      <xdr:nvSpPr>
        <xdr:cNvPr id="85" name="Rectangle à coins arrondis 29">
          <a:extLst>
            <a:ext uri="{FF2B5EF4-FFF2-40B4-BE49-F238E27FC236}">
              <a16:creationId xmlns:a16="http://schemas.microsoft.com/office/drawing/2014/main" id="{BBA62B70-D03D-4354-8D61-B57B3B9A721D}"/>
            </a:ext>
          </a:extLst>
        </xdr:cNvPr>
        <xdr:cNvSpPr/>
      </xdr:nvSpPr>
      <xdr:spPr>
        <a:xfrm>
          <a:off x="1484586" y="4447190"/>
          <a:ext cx="1204315" cy="766354"/>
        </a:xfrm>
        <a:prstGeom prst="roundRect">
          <a:avLst/>
        </a:prstGeom>
        <a:noFill/>
        <a:ln w="22225">
          <a:solidFill>
            <a:srgbClr val="8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11</xdr:row>
      <xdr:rowOff>0</xdr:rowOff>
    </xdr:from>
    <xdr:to>
      <xdr:col>7</xdr:col>
      <xdr:colOff>1223365</xdr:colOff>
      <xdr:row>11</xdr:row>
      <xdr:rowOff>766354</xdr:rowOff>
    </xdr:to>
    <xdr:sp macro="" textlink="">
      <xdr:nvSpPr>
        <xdr:cNvPr id="2" name="Rectangle à coins arrondis 33">
          <a:extLst>
            <a:ext uri="{FF2B5EF4-FFF2-40B4-BE49-F238E27FC236}">
              <a16:creationId xmlns:a16="http://schemas.microsoft.com/office/drawing/2014/main" id="{007EE2B4-EA21-4C67-A15C-C4A1F0F4150B}"/>
            </a:ext>
          </a:extLst>
        </xdr:cNvPr>
        <xdr:cNvSpPr/>
      </xdr:nvSpPr>
      <xdr:spPr>
        <a:xfrm>
          <a:off x="5386552" y="4447190"/>
          <a:ext cx="1204315" cy="766354"/>
        </a:xfrm>
        <a:prstGeom prst="roundRect">
          <a:avLst/>
        </a:prstGeom>
        <a:noFill/>
        <a:ln w="22225">
          <a:solidFill>
            <a:srgbClr val="8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11</xdr:row>
      <xdr:rowOff>0</xdr:rowOff>
    </xdr:from>
    <xdr:to>
      <xdr:col>12</xdr:col>
      <xdr:colOff>2194</xdr:colOff>
      <xdr:row>12</xdr:row>
      <xdr:rowOff>8965</xdr:rowOff>
    </xdr:to>
    <xdr:sp macro="" textlink="">
      <xdr:nvSpPr>
        <xdr:cNvPr id="4" name="Rectangle à coins arrondis 40">
          <a:extLst>
            <a:ext uri="{FF2B5EF4-FFF2-40B4-BE49-F238E27FC236}">
              <a16:creationId xmlns:a16="http://schemas.microsoft.com/office/drawing/2014/main" id="{70DF24F6-15E9-4F21-A0F6-3F83602E30FC}"/>
            </a:ext>
          </a:extLst>
        </xdr:cNvPr>
        <xdr:cNvSpPr/>
      </xdr:nvSpPr>
      <xdr:spPr>
        <a:xfrm>
          <a:off x="6687207" y="4447190"/>
          <a:ext cx="1204315" cy="770965"/>
        </a:xfrm>
        <a:prstGeom prst="roundRect">
          <a:avLst/>
        </a:prstGeom>
        <a:noFill/>
        <a:ln w="22225">
          <a:solidFill>
            <a:schemeClr val="tx1">
              <a:lumMod val="50000"/>
              <a:lumOff val="5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13</xdr:col>
      <xdr:colOff>0</xdr:colOff>
      <xdr:row>11</xdr:row>
      <xdr:rowOff>0</xdr:rowOff>
    </xdr:from>
    <xdr:to>
      <xdr:col>14</xdr:col>
      <xdr:colOff>2194</xdr:colOff>
      <xdr:row>12</xdr:row>
      <xdr:rowOff>8965</xdr:rowOff>
    </xdr:to>
    <xdr:sp macro="" textlink="">
      <xdr:nvSpPr>
        <xdr:cNvPr id="5" name="Rectangle à coins arrondis 40">
          <a:extLst>
            <a:ext uri="{FF2B5EF4-FFF2-40B4-BE49-F238E27FC236}">
              <a16:creationId xmlns:a16="http://schemas.microsoft.com/office/drawing/2014/main" id="{ACDD4827-3509-48EC-A4CC-1ABFDC715326}"/>
            </a:ext>
          </a:extLst>
        </xdr:cNvPr>
        <xdr:cNvSpPr/>
      </xdr:nvSpPr>
      <xdr:spPr>
        <a:xfrm>
          <a:off x="7987862" y="4447190"/>
          <a:ext cx="1204315" cy="770965"/>
        </a:xfrm>
        <a:prstGeom prst="roundRect">
          <a:avLst/>
        </a:prstGeom>
        <a:noFill/>
        <a:ln w="22225">
          <a:solidFill>
            <a:schemeClr val="tx1">
              <a:lumMod val="50000"/>
              <a:lumOff val="5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5</xdr:col>
      <xdr:colOff>6569</xdr:colOff>
      <xdr:row>3</xdr:row>
      <xdr:rowOff>0</xdr:rowOff>
    </xdr:from>
    <xdr:to>
      <xdr:col>6</xdr:col>
      <xdr:colOff>8763</xdr:colOff>
      <xdr:row>4</xdr:row>
      <xdr:rowOff>4354</xdr:rowOff>
    </xdr:to>
    <xdr:sp macro="" textlink="">
      <xdr:nvSpPr>
        <xdr:cNvPr id="6" name="Rectangle à coins arrondis 8">
          <a:extLst>
            <a:ext uri="{FF2B5EF4-FFF2-40B4-BE49-F238E27FC236}">
              <a16:creationId xmlns:a16="http://schemas.microsoft.com/office/drawing/2014/main" id="{1DE858D6-6B56-4ADD-93F2-B444F9803630}"/>
            </a:ext>
          </a:extLst>
        </xdr:cNvPr>
        <xdr:cNvSpPr/>
      </xdr:nvSpPr>
      <xdr:spPr>
        <a:xfrm>
          <a:off x="2791810" y="742293"/>
          <a:ext cx="1204315" cy="766354"/>
        </a:xfrm>
        <a:prstGeom prst="roundRect">
          <a:avLst/>
        </a:prstGeom>
        <a:noFill/>
        <a:ln w="22225">
          <a:solidFill>
            <a:srgbClr val="8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8</xdr:col>
      <xdr:colOff>2195</xdr:colOff>
      <xdr:row>4</xdr:row>
      <xdr:rowOff>4354</xdr:rowOff>
    </xdr:to>
    <xdr:sp macro="" textlink="">
      <xdr:nvSpPr>
        <xdr:cNvPr id="7" name="Rectangle à coins arrondis 8">
          <a:extLst>
            <a:ext uri="{FF2B5EF4-FFF2-40B4-BE49-F238E27FC236}">
              <a16:creationId xmlns:a16="http://schemas.microsoft.com/office/drawing/2014/main" id="{3A3EE216-CA35-4096-B5E8-C986DF083DE0}"/>
            </a:ext>
          </a:extLst>
        </xdr:cNvPr>
        <xdr:cNvSpPr/>
      </xdr:nvSpPr>
      <xdr:spPr>
        <a:xfrm>
          <a:off x="4085897" y="742293"/>
          <a:ext cx="1204315" cy="766354"/>
        </a:xfrm>
        <a:prstGeom prst="roundRect">
          <a:avLst/>
        </a:prstGeom>
        <a:noFill/>
        <a:ln w="22225">
          <a:solidFill>
            <a:srgbClr val="8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3</xdr:row>
      <xdr:rowOff>0</xdr:rowOff>
    </xdr:from>
    <xdr:to>
      <xdr:col>10</xdr:col>
      <xdr:colOff>2195</xdr:colOff>
      <xdr:row>4</xdr:row>
      <xdr:rowOff>4354</xdr:rowOff>
    </xdr:to>
    <xdr:sp macro="" textlink="">
      <xdr:nvSpPr>
        <xdr:cNvPr id="8" name="Rectangle à coins arrondis 8">
          <a:extLst>
            <a:ext uri="{FF2B5EF4-FFF2-40B4-BE49-F238E27FC236}">
              <a16:creationId xmlns:a16="http://schemas.microsoft.com/office/drawing/2014/main" id="{2FE193CF-CA3A-4CE5-AA57-E3609852D1B7}"/>
            </a:ext>
          </a:extLst>
        </xdr:cNvPr>
        <xdr:cNvSpPr/>
      </xdr:nvSpPr>
      <xdr:spPr>
        <a:xfrm>
          <a:off x="5386552" y="742293"/>
          <a:ext cx="1204315" cy="766354"/>
        </a:xfrm>
        <a:prstGeom prst="roundRect">
          <a:avLst/>
        </a:prstGeom>
        <a:noFill/>
        <a:ln w="22225">
          <a:solidFill>
            <a:srgbClr val="8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3</xdr:row>
      <xdr:rowOff>0</xdr:rowOff>
    </xdr:from>
    <xdr:to>
      <xdr:col>11</xdr:col>
      <xdr:colOff>1223365</xdr:colOff>
      <xdr:row>3</xdr:row>
      <xdr:rowOff>766354</xdr:rowOff>
    </xdr:to>
    <xdr:sp macro="" textlink="">
      <xdr:nvSpPr>
        <xdr:cNvPr id="37" name="Rectangle à coins arrondis 13">
          <a:extLst>
            <a:ext uri="{FF2B5EF4-FFF2-40B4-BE49-F238E27FC236}">
              <a16:creationId xmlns:a16="http://schemas.microsoft.com/office/drawing/2014/main" id="{BABF528E-792E-4F71-8995-60977B62244E}"/>
            </a:ext>
          </a:extLst>
        </xdr:cNvPr>
        <xdr:cNvSpPr/>
      </xdr:nvSpPr>
      <xdr:spPr>
        <a:xfrm>
          <a:off x="6687207" y="1668517"/>
          <a:ext cx="1204315" cy="766354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3</xdr:row>
      <xdr:rowOff>0</xdr:rowOff>
    </xdr:from>
    <xdr:to>
      <xdr:col>13</xdr:col>
      <xdr:colOff>1223365</xdr:colOff>
      <xdr:row>3</xdr:row>
      <xdr:rowOff>766354</xdr:rowOff>
    </xdr:to>
    <xdr:sp macro="" textlink="">
      <xdr:nvSpPr>
        <xdr:cNvPr id="38" name="Rectangle à coins arrondis 13">
          <a:extLst>
            <a:ext uri="{FF2B5EF4-FFF2-40B4-BE49-F238E27FC236}">
              <a16:creationId xmlns:a16="http://schemas.microsoft.com/office/drawing/2014/main" id="{7CC23DC6-6708-4AC1-BCB8-1463AECB559A}"/>
            </a:ext>
          </a:extLst>
        </xdr:cNvPr>
        <xdr:cNvSpPr/>
      </xdr:nvSpPr>
      <xdr:spPr>
        <a:xfrm>
          <a:off x="6687207" y="1668517"/>
          <a:ext cx="1204315" cy="766354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1</xdr:row>
      <xdr:rowOff>0</xdr:rowOff>
    </xdr:from>
    <xdr:to>
      <xdr:col>8</xdr:col>
      <xdr:colOff>2195</xdr:colOff>
      <xdr:row>2</xdr:row>
      <xdr:rowOff>4354</xdr:rowOff>
    </xdr:to>
    <xdr:sp macro="" textlink="">
      <xdr:nvSpPr>
        <xdr:cNvPr id="47" name="Rectangle à coins arrondis 8">
          <a:extLst>
            <a:ext uri="{FF2B5EF4-FFF2-40B4-BE49-F238E27FC236}">
              <a16:creationId xmlns:a16="http://schemas.microsoft.com/office/drawing/2014/main" id="{ED3CA4DF-BDA6-40C8-BCC5-1FF0F088C716}"/>
            </a:ext>
          </a:extLst>
        </xdr:cNvPr>
        <xdr:cNvSpPr/>
      </xdr:nvSpPr>
      <xdr:spPr>
        <a:xfrm>
          <a:off x="4085897" y="742293"/>
          <a:ext cx="1204315" cy="766354"/>
        </a:xfrm>
        <a:prstGeom prst="roundRect">
          <a:avLst/>
        </a:prstGeom>
        <a:noFill/>
        <a:ln w="22225">
          <a:solidFill>
            <a:srgbClr val="8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1</xdr:row>
      <xdr:rowOff>0</xdr:rowOff>
    </xdr:from>
    <xdr:to>
      <xdr:col>10</xdr:col>
      <xdr:colOff>2195</xdr:colOff>
      <xdr:row>2</xdr:row>
      <xdr:rowOff>4354</xdr:rowOff>
    </xdr:to>
    <xdr:sp macro="" textlink="">
      <xdr:nvSpPr>
        <xdr:cNvPr id="48" name="Rectangle à coins arrondis 8">
          <a:extLst>
            <a:ext uri="{FF2B5EF4-FFF2-40B4-BE49-F238E27FC236}">
              <a16:creationId xmlns:a16="http://schemas.microsoft.com/office/drawing/2014/main" id="{E5BC72AD-A7B4-4FFC-82B9-9975A26E8A3D}"/>
            </a:ext>
          </a:extLst>
        </xdr:cNvPr>
        <xdr:cNvSpPr/>
      </xdr:nvSpPr>
      <xdr:spPr>
        <a:xfrm>
          <a:off x="4085897" y="742293"/>
          <a:ext cx="1204315" cy="766354"/>
        </a:xfrm>
        <a:prstGeom prst="roundRect">
          <a:avLst/>
        </a:prstGeom>
        <a:noFill/>
        <a:ln w="22225">
          <a:solidFill>
            <a:srgbClr val="8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1</xdr:row>
      <xdr:rowOff>0</xdr:rowOff>
    </xdr:from>
    <xdr:to>
      <xdr:col>6</xdr:col>
      <xdr:colOff>2195</xdr:colOff>
      <xdr:row>2</xdr:row>
      <xdr:rowOff>4354</xdr:rowOff>
    </xdr:to>
    <xdr:sp macro="" textlink="">
      <xdr:nvSpPr>
        <xdr:cNvPr id="50" name="Rectangle à coins arrondis 8">
          <a:extLst>
            <a:ext uri="{FF2B5EF4-FFF2-40B4-BE49-F238E27FC236}">
              <a16:creationId xmlns:a16="http://schemas.microsoft.com/office/drawing/2014/main" id="{1E921EBF-AE99-497E-9E0C-BEBA20B84594}"/>
            </a:ext>
          </a:extLst>
        </xdr:cNvPr>
        <xdr:cNvSpPr/>
      </xdr:nvSpPr>
      <xdr:spPr>
        <a:xfrm>
          <a:off x="4085897" y="742293"/>
          <a:ext cx="1204315" cy="766354"/>
        </a:xfrm>
        <a:prstGeom prst="roundRect">
          <a:avLst/>
        </a:prstGeom>
        <a:noFill/>
        <a:ln w="22225">
          <a:solidFill>
            <a:srgbClr val="8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3</xdr:row>
      <xdr:rowOff>0</xdr:rowOff>
    </xdr:from>
    <xdr:to>
      <xdr:col>11</xdr:col>
      <xdr:colOff>1223365</xdr:colOff>
      <xdr:row>3</xdr:row>
      <xdr:rowOff>766354</xdr:rowOff>
    </xdr:to>
    <xdr:sp macro="" textlink="">
      <xdr:nvSpPr>
        <xdr:cNvPr id="12" name="Rectangle à coins arrondis 11">
          <a:extLst>
            <a:ext uri="{FF2B5EF4-FFF2-40B4-BE49-F238E27FC236}">
              <a16:creationId xmlns:a16="http://schemas.microsoft.com/office/drawing/2014/main" id="{00000000-0008-0000-0B00-00000C000000}"/>
            </a:ext>
          </a:extLst>
        </xdr:cNvPr>
        <xdr:cNvSpPr/>
      </xdr:nvSpPr>
      <xdr:spPr>
        <a:xfrm>
          <a:off x="6858000" y="746760"/>
          <a:ext cx="1223365" cy="766354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3</xdr:row>
      <xdr:rowOff>0</xdr:rowOff>
    </xdr:from>
    <xdr:to>
      <xdr:col>13</xdr:col>
      <xdr:colOff>1223365</xdr:colOff>
      <xdr:row>3</xdr:row>
      <xdr:rowOff>766354</xdr:rowOff>
    </xdr:to>
    <xdr:sp macro="" textlink="">
      <xdr:nvSpPr>
        <xdr:cNvPr id="13" name="Rectangle à coins arrondis 12">
          <a:extLst>
            <a:ext uri="{FF2B5EF4-FFF2-40B4-BE49-F238E27FC236}">
              <a16:creationId xmlns:a16="http://schemas.microsoft.com/office/drawing/2014/main" id="{00000000-0008-0000-0B00-00000D000000}"/>
            </a:ext>
          </a:extLst>
        </xdr:cNvPr>
        <xdr:cNvSpPr/>
      </xdr:nvSpPr>
      <xdr:spPr>
        <a:xfrm>
          <a:off x="8191500" y="746760"/>
          <a:ext cx="1223365" cy="766354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1223365</xdr:colOff>
      <xdr:row>5</xdr:row>
      <xdr:rowOff>766354</xdr:rowOff>
    </xdr:to>
    <xdr:sp macro="" textlink="">
      <xdr:nvSpPr>
        <xdr:cNvPr id="14" name="Rectangle à coins arrondis 13">
          <a:extLst>
            <a:ext uri="{FF2B5EF4-FFF2-40B4-BE49-F238E27FC236}">
              <a16:creationId xmlns:a16="http://schemas.microsoft.com/office/drawing/2014/main" id="{00000000-0008-0000-0B00-00000E000000}"/>
            </a:ext>
          </a:extLst>
        </xdr:cNvPr>
        <xdr:cNvSpPr/>
      </xdr:nvSpPr>
      <xdr:spPr>
        <a:xfrm>
          <a:off x="190500" y="746760"/>
          <a:ext cx="1223365" cy="766354"/>
        </a:xfrm>
        <a:prstGeom prst="roundRect">
          <a:avLst/>
        </a:prstGeom>
        <a:noFill/>
        <a:ln w="22225">
          <a:solidFill>
            <a:srgbClr val="FF99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5</xdr:row>
      <xdr:rowOff>0</xdr:rowOff>
    </xdr:from>
    <xdr:to>
      <xdr:col>3</xdr:col>
      <xdr:colOff>1223365</xdr:colOff>
      <xdr:row>5</xdr:row>
      <xdr:rowOff>766354</xdr:rowOff>
    </xdr:to>
    <xdr:sp macro="" textlink="">
      <xdr:nvSpPr>
        <xdr:cNvPr id="15" name="Rectangle à coins arrondis 14">
          <a:extLst>
            <a:ext uri="{FF2B5EF4-FFF2-40B4-BE49-F238E27FC236}">
              <a16:creationId xmlns:a16="http://schemas.microsoft.com/office/drawing/2014/main" id="{00000000-0008-0000-0B00-00000F000000}"/>
            </a:ext>
          </a:extLst>
        </xdr:cNvPr>
        <xdr:cNvSpPr/>
      </xdr:nvSpPr>
      <xdr:spPr>
        <a:xfrm>
          <a:off x="1524000" y="746760"/>
          <a:ext cx="1223365" cy="766354"/>
        </a:xfrm>
        <a:prstGeom prst="roundRect">
          <a:avLst/>
        </a:prstGeom>
        <a:noFill/>
        <a:ln w="22225">
          <a:solidFill>
            <a:srgbClr val="FF99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5</xdr:row>
      <xdr:rowOff>0</xdr:rowOff>
    </xdr:from>
    <xdr:to>
      <xdr:col>5</xdr:col>
      <xdr:colOff>1223365</xdr:colOff>
      <xdr:row>5</xdr:row>
      <xdr:rowOff>766354</xdr:rowOff>
    </xdr:to>
    <xdr:sp macro="" textlink="">
      <xdr:nvSpPr>
        <xdr:cNvPr id="16" name="Rectangle à coins arrondis 15">
          <a:extLst>
            <a:ext uri="{FF2B5EF4-FFF2-40B4-BE49-F238E27FC236}">
              <a16:creationId xmlns:a16="http://schemas.microsoft.com/office/drawing/2014/main" id="{00000000-0008-0000-0B00-000010000000}"/>
            </a:ext>
          </a:extLst>
        </xdr:cNvPr>
        <xdr:cNvSpPr/>
      </xdr:nvSpPr>
      <xdr:spPr>
        <a:xfrm>
          <a:off x="2857500" y="746760"/>
          <a:ext cx="1223365" cy="766354"/>
        </a:xfrm>
        <a:prstGeom prst="roundRect">
          <a:avLst/>
        </a:prstGeom>
        <a:noFill/>
        <a:ln w="22225">
          <a:solidFill>
            <a:srgbClr val="FF99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1223365</xdr:colOff>
      <xdr:row>5</xdr:row>
      <xdr:rowOff>766354</xdr:rowOff>
    </xdr:to>
    <xdr:sp macro="" textlink="">
      <xdr:nvSpPr>
        <xdr:cNvPr id="17" name="Rectangle à coins arrondis 16">
          <a:extLst>
            <a:ext uri="{FF2B5EF4-FFF2-40B4-BE49-F238E27FC236}">
              <a16:creationId xmlns:a16="http://schemas.microsoft.com/office/drawing/2014/main" id="{00000000-0008-0000-0B00-000011000000}"/>
            </a:ext>
          </a:extLst>
        </xdr:cNvPr>
        <xdr:cNvSpPr/>
      </xdr:nvSpPr>
      <xdr:spPr>
        <a:xfrm>
          <a:off x="4191000" y="746760"/>
          <a:ext cx="1223365" cy="766354"/>
        </a:xfrm>
        <a:prstGeom prst="roundRect">
          <a:avLst/>
        </a:prstGeom>
        <a:noFill/>
        <a:ln w="22225">
          <a:solidFill>
            <a:srgbClr val="FF99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1223365</xdr:colOff>
      <xdr:row>5</xdr:row>
      <xdr:rowOff>766354</xdr:rowOff>
    </xdr:to>
    <xdr:sp macro="" textlink="">
      <xdr:nvSpPr>
        <xdr:cNvPr id="18" name="Rectangle à coins arrondis 17">
          <a:extLst>
            <a:ext uri="{FF2B5EF4-FFF2-40B4-BE49-F238E27FC236}">
              <a16:creationId xmlns:a16="http://schemas.microsoft.com/office/drawing/2014/main" id="{00000000-0008-0000-0B00-000012000000}"/>
            </a:ext>
          </a:extLst>
        </xdr:cNvPr>
        <xdr:cNvSpPr/>
      </xdr:nvSpPr>
      <xdr:spPr>
        <a:xfrm>
          <a:off x="5524500" y="746760"/>
          <a:ext cx="1223365" cy="766354"/>
        </a:xfrm>
        <a:prstGeom prst="roundRect">
          <a:avLst/>
        </a:prstGeom>
        <a:noFill/>
        <a:ln w="22225">
          <a:solidFill>
            <a:srgbClr val="FF99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5</xdr:row>
      <xdr:rowOff>0</xdr:rowOff>
    </xdr:from>
    <xdr:to>
      <xdr:col>11</xdr:col>
      <xdr:colOff>1223365</xdr:colOff>
      <xdr:row>5</xdr:row>
      <xdr:rowOff>766354</xdr:rowOff>
    </xdr:to>
    <xdr:sp macro="" textlink="">
      <xdr:nvSpPr>
        <xdr:cNvPr id="19" name="Rectangle à coins arrondis 18">
          <a:extLst>
            <a:ext uri="{FF2B5EF4-FFF2-40B4-BE49-F238E27FC236}">
              <a16:creationId xmlns:a16="http://schemas.microsoft.com/office/drawing/2014/main" id="{00000000-0008-0000-0B00-000013000000}"/>
            </a:ext>
          </a:extLst>
        </xdr:cNvPr>
        <xdr:cNvSpPr/>
      </xdr:nvSpPr>
      <xdr:spPr>
        <a:xfrm>
          <a:off x="6858000" y="746760"/>
          <a:ext cx="1223365" cy="766354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5</xdr:row>
      <xdr:rowOff>0</xdr:rowOff>
    </xdr:from>
    <xdr:to>
      <xdr:col>13</xdr:col>
      <xdr:colOff>1223365</xdr:colOff>
      <xdr:row>5</xdr:row>
      <xdr:rowOff>766354</xdr:rowOff>
    </xdr:to>
    <xdr:sp macro="" textlink="">
      <xdr:nvSpPr>
        <xdr:cNvPr id="20" name="Rectangle à coins arrondis 19">
          <a:extLst>
            <a:ext uri="{FF2B5EF4-FFF2-40B4-BE49-F238E27FC236}">
              <a16:creationId xmlns:a16="http://schemas.microsoft.com/office/drawing/2014/main" id="{00000000-0008-0000-0B00-000014000000}"/>
            </a:ext>
          </a:extLst>
        </xdr:cNvPr>
        <xdr:cNvSpPr/>
      </xdr:nvSpPr>
      <xdr:spPr>
        <a:xfrm>
          <a:off x="8191500" y="746760"/>
          <a:ext cx="1223365" cy="766354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7</xdr:row>
      <xdr:rowOff>0</xdr:rowOff>
    </xdr:from>
    <xdr:to>
      <xdr:col>1</xdr:col>
      <xdr:colOff>1223365</xdr:colOff>
      <xdr:row>7</xdr:row>
      <xdr:rowOff>766354</xdr:rowOff>
    </xdr:to>
    <xdr:sp macro="" textlink="">
      <xdr:nvSpPr>
        <xdr:cNvPr id="21" name="Rectangle à coins arrondis 20">
          <a:extLst>
            <a:ext uri="{FF2B5EF4-FFF2-40B4-BE49-F238E27FC236}">
              <a16:creationId xmlns:a16="http://schemas.microsoft.com/office/drawing/2014/main" id="{00000000-0008-0000-0B00-000015000000}"/>
            </a:ext>
          </a:extLst>
        </xdr:cNvPr>
        <xdr:cNvSpPr/>
      </xdr:nvSpPr>
      <xdr:spPr>
        <a:xfrm>
          <a:off x="190500" y="746760"/>
          <a:ext cx="1223365" cy="766354"/>
        </a:xfrm>
        <a:prstGeom prst="roundRect">
          <a:avLst/>
        </a:prstGeom>
        <a:noFill/>
        <a:ln w="22225">
          <a:solidFill>
            <a:srgbClr val="FF99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7</xdr:row>
      <xdr:rowOff>0</xdr:rowOff>
    </xdr:from>
    <xdr:to>
      <xdr:col>3</xdr:col>
      <xdr:colOff>1223365</xdr:colOff>
      <xdr:row>7</xdr:row>
      <xdr:rowOff>766354</xdr:rowOff>
    </xdr:to>
    <xdr:sp macro="" textlink="">
      <xdr:nvSpPr>
        <xdr:cNvPr id="22" name="Rectangle à coins arrondis 21">
          <a:extLst>
            <a:ext uri="{FF2B5EF4-FFF2-40B4-BE49-F238E27FC236}">
              <a16:creationId xmlns:a16="http://schemas.microsoft.com/office/drawing/2014/main" id="{00000000-0008-0000-0B00-000016000000}"/>
            </a:ext>
          </a:extLst>
        </xdr:cNvPr>
        <xdr:cNvSpPr/>
      </xdr:nvSpPr>
      <xdr:spPr>
        <a:xfrm>
          <a:off x="1524000" y="746760"/>
          <a:ext cx="1223365" cy="766354"/>
        </a:xfrm>
        <a:prstGeom prst="roundRect">
          <a:avLst/>
        </a:prstGeom>
        <a:noFill/>
        <a:ln w="22225">
          <a:solidFill>
            <a:srgbClr val="FF99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7</xdr:row>
      <xdr:rowOff>0</xdr:rowOff>
    </xdr:from>
    <xdr:to>
      <xdr:col>5</xdr:col>
      <xdr:colOff>1223365</xdr:colOff>
      <xdr:row>7</xdr:row>
      <xdr:rowOff>766354</xdr:rowOff>
    </xdr:to>
    <xdr:sp macro="" textlink="">
      <xdr:nvSpPr>
        <xdr:cNvPr id="23" name="Rectangle à coins arrondis 22">
          <a:extLst>
            <a:ext uri="{FF2B5EF4-FFF2-40B4-BE49-F238E27FC236}">
              <a16:creationId xmlns:a16="http://schemas.microsoft.com/office/drawing/2014/main" id="{00000000-0008-0000-0B00-000017000000}"/>
            </a:ext>
          </a:extLst>
        </xdr:cNvPr>
        <xdr:cNvSpPr/>
      </xdr:nvSpPr>
      <xdr:spPr>
        <a:xfrm>
          <a:off x="2857500" y="746760"/>
          <a:ext cx="1223365" cy="766354"/>
        </a:xfrm>
        <a:prstGeom prst="roundRect">
          <a:avLst/>
        </a:prstGeom>
        <a:noFill/>
        <a:ln w="22225">
          <a:solidFill>
            <a:srgbClr val="FF99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1223365</xdr:colOff>
      <xdr:row>7</xdr:row>
      <xdr:rowOff>766354</xdr:rowOff>
    </xdr:to>
    <xdr:sp macro="" textlink="">
      <xdr:nvSpPr>
        <xdr:cNvPr id="24" name="Rectangle à coins arrondis 23">
          <a:extLst>
            <a:ext uri="{FF2B5EF4-FFF2-40B4-BE49-F238E27FC236}">
              <a16:creationId xmlns:a16="http://schemas.microsoft.com/office/drawing/2014/main" id="{00000000-0008-0000-0B00-000018000000}"/>
            </a:ext>
          </a:extLst>
        </xdr:cNvPr>
        <xdr:cNvSpPr/>
      </xdr:nvSpPr>
      <xdr:spPr>
        <a:xfrm>
          <a:off x="4191000" y="746760"/>
          <a:ext cx="1223365" cy="766354"/>
        </a:xfrm>
        <a:prstGeom prst="roundRect">
          <a:avLst/>
        </a:prstGeom>
        <a:noFill/>
        <a:ln w="22225">
          <a:solidFill>
            <a:srgbClr val="FF99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7</xdr:row>
      <xdr:rowOff>0</xdr:rowOff>
    </xdr:from>
    <xdr:to>
      <xdr:col>9</xdr:col>
      <xdr:colOff>1223365</xdr:colOff>
      <xdr:row>7</xdr:row>
      <xdr:rowOff>766354</xdr:rowOff>
    </xdr:to>
    <xdr:sp macro="" textlink="">
      <xdr:nvSpPr>
        <xdr:cNvPr id="25" name="Rectangle à coins arrondis 24">
          <a:extLst>
            <a:ext uri="{FF2B5EF4-FFF2-40B4-BE49-F238E27FC236}">
              <a16:creationId xmlns:a16="http://schemas.microsoft.com/office/drawing/2014/main" id="{00000000-0008-0000-0B00-000019000000}"/>
            </a:ext>
          </a:extLst>
        </xdr:cNvPr>
        <xdr:cNvSpPr/>
      </xdr:nvSpPr>
      <xdr:spPr>
        <a:xfrm>
          <a:off x="5524500" y="746760"/>
          <a:ext cx="1223365" cy="766354"/>
        </a:xfrm>
        <a:prstGeom prst="roundRect">
          <a:avLst/>
        </a:prstGeom>
        <a:noFill/>
        <a:ln w="22225">
          <a:solidFill>
            <a:srgbClr val="FF99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7</xdr:row>
      <xdr:rowOff>0</xdr:rowOff>
    </xdr:from>
    <xdr:to>
      <xdr:col>11</xdr:col>
      <xdr:colOff>1223365</xdr:colOff>
      <xdr:row>7</xdr:row>
      <xdr:rowOff>766354</xdr:rowOff>
    </xdr:to>
    <xdr:sp macro="" textlink="">
      <xdr:nvSpPr>
        <xdr:cNvPr id="26" name="Rectangle à coins arrondis 25">
          <a:extLst>
            <a:ext uri="{FF2B5EF4-FFF2-40B4-BE49-F238E27FC236}">
              <a16:creationId xmlns:a16="http://schemas.microsoft.com/office/drawing/2014/main" id="{00000000-0008-0000-0B00-00001A000000}"/>
            </a:ext>
          </a:extLst>
        </xdr:cNvPr>
        <xdr:cNvSpPr/>
      </xdr:nvSpPr>
      <xdr:spPr>
        <a:xfrm>
          <a:off x="6858000" y="746760"/>
          <a:ext cx="1223365" cy="766354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7</xdr:row>
      <xdr:rowOff>0</xdr:rowOff>
    </xdr:from>
    <xdr:to>
      <xdr:col>13</xdr:col>
      <xdr:colOff>1223365</xdr:colOff>
      <xdr:row>7</xdr:row>
      <xdr:rowOff>766354</xdr:rowOff>
    </xdr:to>
    <xdr:sp macro="" textlink="">
      <xdr:nvSpPr>
        <xdr:cNvPr id="27" name="Rectangle à coins arrondis 26">
          <a:extLst>
            <a:ext uri="{FF2B5EF4-FFF2-40B4-BE49-F238E27FC236}">
              <a16:creationId xmlns:a16="http://schemas.microsoft.com/office/drawing/2014/main" id="{00000000-0008-0000-0B00-00001B000000}"/>
            </a:ext>
          </a:extLst>
        </xdr:cNvPr>
        <xdr:cNvSpPr/>
      </xdr:nvSpPr>
      <xdr:spPr>
        <a:xfrm>
          <a:off x="8191500" y="746760"/>
          <a:ext cx="1223365" cy="766354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1223365</xdr:colOff>
      <xdr:row>9</xdr:row>
      <xdr:rowOff>766354</xdr:rowOff>
    </xdr:to>
    <xdr:sp macro="" textlink="">
      <xdr:nvSpPr>
        <xdr:cNvPr id="28" name="Rectangle à coins arrondis 27">
          <a:extLst>
            <a:ext uri="{FF2B5EF4-FFF2-40B4-BE49-F238E27FC236}">
              <a16:creationId xmlns:a16="http://schemas.microsoft.com/office/drawing/2014/main" id="{00000000-0008-0000-0B00-00001C000000}"/>
            </a:ext>
          </a:extLst>
        </xdr:cNvPr>
        <xdr:cNvSpPr/>
      </xdr:nvSpPr>
      <xdr:spPr>
        <a:xfrm>
          <a:off x="190500" y="746760"/>
          <a:ext cx="1223365" cy="766354"/>
        </a:xfrm>
        <a:prstGeom prst="roundRect">
          <a:avLst/>
        </a:prstGeom>
        <a:noFill/>
        <a:ln w="22225">
          <a:solidFill>
            <a:srgbClr val="FF99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9</xdr:row>
      <xdr:rowOff>0</xdr:rowOff>
    </xdr:from>
    <xdr:to>
      <xdr:col>3</xdr:col>
      <xdr:colOff>1223365</xdr:colOff>
      <xdr:row>9</xdr:row>
      <xdr:rowOff>766354</xdr:rowOff>
    </xdr:to>
    <xdr:sp macro="" textlink="">
      <xdr:nvSpPr>
        <xdr:cNvPr id="29" name="Rectangle à coins arrondis 28">
          <a:extLst>
            <a:ext uri="{FF2B5EF4-FFF2-40B4-BE49-F238E27FC236}">
              <a16:creationId xmlns:a16="http://schemas.microsoft.com/office/drawing/2014/main" id="{00000000-0008-0000-0B00-00001D000000}"/>
            </a:ext>
          </a:extLst>
        </xdr:cNvPr>
        <xdr:cNvSpPr/>
      </xdr:nvSpPr>
      <xdr:spPr>
        <a:xfrm>
          <a:off x="1524000" y="746760"/>
          <a:ext cx="1223365" cy="766354"/>
        </a:xfrm>
        <a:prstGeom prst="roundRect">
          <a:avLst/>
        </a:prstGeom>
        <a:noFill/>
        <a:ln w="22225">
          <a:solidFill>
            <a:srgbClr val="FF99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9</xdr:row>
      <xdr:rowOff>0</xdr:rowOff>
    </xdr:from>
    <xdr:to>
      <xdr:col>6</xdr:col>
      <xdr:colOff>2700</xdr:colOff>
      <xdr:row>10</xdr:row>
      <xdr:rowOff>4354</xdr:rowOff>
    </xdr:to>
    <xdr:sp macro="" textlink="">
      <xdr:nvSpPr>
        <xdr:cNvPr id="30" name="Rectangle à coins arrondis 29">
          <a:extLst>
            <a:ext uri="{FF2B5EF4-FFF2-40B4-BE49-F238E27FC236}">
              <a16:creationId xmlns:a16="http://schemas.microsoft.com/office/drawing/2014/main" id="{00000000-0008-0000-0B00-00001E000000}"/>
            </a:ext>
          </a:extLst>
        </xdr:cNvPr>
        <xdr:cNvSpPr/>
      </xdr:nvSpPr>
      <xdr:spPr>
        <a:xfrm>
          <a:off x="2776904" y="3502269"/>
          <a:ext cx="1204315" cy="766354"/>
        </a:xfrm>
        <a:prstGeom prst="roundRect">
          <a:avLst/>
        </a:prstGeom>
        <a:noFill/>
        <a:ln w="22225">
          <a:solidFill>
            <a:srgbClr val="FF99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7</xdr:col>
      <xdr:colOff>1223365</xdr:colOff>
      <xdr:row>9</xdr:row>
      <xdr:rowOff>766354</xdr:rowOff>
    </xdr:to>
    <xdr:sp macro="" textlink="">
      <xdr:nvSpPr>
        <xdr:cNvPr id="31" name="Rectangle à coins arrondis 30">
          <a:extLst>
            <a:ext uri="{FF2B5EF4-FFF2-40B4-BE49-F238E27FC236}">
              <a16:creationId xmlns:a16="http://schemas.microsoft.com/office/drawing/2014/main" id="{00000000-0008-0000-0B00-00001F000000}"/>
            </a:ext>
          </a:extLst>
        </xdr:cNvPr>
        <xdr:cNvSpPr/>
      </xdr:nvSpPr>
      <xdr:spPr>
        <a:xfrm>
          <a:off x="4191000" y="746760"/>
          <a:ext cx="1223365" cy="766354"/>
        </a:xfrm>
        <a:prstGeom prst="roundRect">
          <a:avLst/>
        </a:prstGeom>
        <a:noFill/>
        <a:ln w="22225">
          <a:solidFill>
            <a:srgbClr val="FF99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9</xdr:row>
      <xdr:rowOff>0</xdr:rowOff>
    </xdr:from>
    <xdr:to>
      <xdr:col>9</xdr:col>
      <xdr:colOff>1223365</xdr:colOff>
      <xdr:row>9</xdr:row>
      <xdr:rowOff>766354</xdr:rowOff>
    </xdr:to>
    <xdr:sp macro="" textlink="">
      <xdr:nvSpPr>
        <xdr:cNvPr id="32" name="Rectangle à coins arrondis 31">
          <a:extLst>
            <a:ext uri="{FF2B5EF4-FFF2-40B4-BE49-F238E27FC236}">
              <a16:creationId xmlns:a16="http://schemas.microsoft.com/office/drawing/2014/main" id="{00000000-0008-0000-0B00-000020000000}"/>
            </a:ext>
          </a:extLst>
        </xdr:cNvPr>
        <xdr:cNvSpPr/>
      </xdr:nvSpPr>
      <xdr:spPr>
        <a:xfrm>
          <a:off x="5524500" y="746760"/>
          <a:ext cx="1223365" cy="766354"/>
        </a:xfrm>
        <a:prstGeom prst="roundRect">
          <a:avLst/>
        </a:prstGeom>
        <a:noFill/>
        <a:ln w="22225">
          <a:solidFill>
            <a:srgbClr val="FF99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9</xdr:row>
      <xdr:rowOff>0</xdr:rowOff>
    </xdr:from>
    <xdr:to>
      <xdr:col>11</xdr:col>
      <xdr:colOff>1223365</xdr:colOff>
      <xdr:row>9</xdr:row>
      <xdr:rowOff>766354</xdr:rowOff>
    </xdr:to>
    <xdr:sp macro="" textlink="">
      <xdr:nvSpPr>
        <xdr:cNvPr id="33" name="Rectangle à coins arrondis 32">
          <a:extLst>
            <a:ext uri="{FF2B5EF4-FFF2-40B4-BE49-F238E27FC236}">
              <a16:creationId xmlns:a16="http://schemas.microsoft.com/office/drawing/2014/main" id="{00000000-0008-0000-0B00-000021000000}"/>
            </a:ext>
          </a:extLst>
        </xdr:cNvPr>
        <xdr:cNvSpPr/>
      </xdr:nvSpPr>
      <xdr:spPr>
        <a:xfrm>
          <a:off x="6858000" y="746760"/>
          <a:ext cx="1223365" cy="766354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9</xdr:row>
      <xdr:rowOff>0</xdr:rowOff>
    </xdr:from>
    <xdr:to>
      <xdr:col>13</xdr:col>
      <xdr:colOff>1223365</xdr:colOff>
      <xdr:row>9</xdr:row>
      <xdr:rowOff>766354</xdr:rowOff>
    </xdr:to>
    <xdr:sp macro="" textlink="">
      <xdr:nvSpPr>
        <xdr:cNvPr id="34" name="Rectangle à coins arrondis 33">
          <a:extLst>
            <a:ext uri="{FF2B5EF4-FFF2-40B4-BE49-F238E27FC236}">
              <a16:creationId xmlns:a16="http://schemas.microsoft.com/office/drawing/2014/main" id="{00000000-0008-0000-0B00-000022000000}"/>
            </a:ext>
          </a:extLst>
        </xdr:cNvPr>
        <xdr:cNvSpPr/>
      </xdr:nvSpPr>
      <xdr:spPr>
        <a:xfrm>
          <a:off x="8191500" y="746760"/>
          <a:ext cx="1223365" cy="766354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1223365</xdr:colOff>
      <xdr:row>11</xdr:row>
      <xdr:rowOff>766354</xdr:rowOff>
    </xdr:to>
    <xdr:sp macro="" textlink="">
      <xdr:nvSpPr>
        <xdr:cNvPr id="35" name="Rectangle à coins arrondis 34">
          <a:extLst>
            <a:ext uri="{FF2B5EF4-FFF2-40B4-BE49-F238E27FC236}">
              <a16:creationId xmlns:a16="http://schemas.microsoft.com/office/drawing/2014/main" id="{00000000-0008-0000-0B00-000023000000}"/>
            </a:ext>
          </a:extLst>
        </xdr:cNvPr>
        <xdr:cNvSpPr/>
      </xdr:nvSpPr>
      <xdr:spPr>
        <a:xfrm>
          <a:off x="190500" y="3558540"/>
          <a:ext cx="1223365" cy="766354"/>
        </a:xfrm>
        <a:prstGeom prst="roundRect">
          <a:avLst/>
        </a:prstGeom>
        <a:noFill/>
        <a:ln w="22225">
          <a:solidFill>
            <a:srgbClr val="FF99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14</xdr:col>
      <xdr:colOff>8965</xdr:colOff>
      <xdr:row>14</xdr:row>
      <xdr:rowOff>8965</xdr:rowOff>
    </xdr:to>
    <xdr:sp macro="" textlink="">
      <xdr:nvSpPr>
        <xdr:cNvPr id="38" name="Rectangle à coins arrondis 37">
          <a:extLst>
            <a:ext uri="{FF2B5EF4-FFF2-40B4-BE49-F238E27FC236}">
              <a16:creationId xmlns:a16="http://schemas.microsoft.com/office/drawing/2014/main" id="{00000000-0008-0000-0B00-000026000000}"/>
            </a:ext>
          </a:extLst>
        </xdr:cNvPr>
        <xdr:cNvSpPr/>
      </xdr:nvSpPr>
      <xdr:spPr>
        <a:xfrm>
          <a:off x="190500" y="5433060"/>
          <a:ext cx="9244405" cy="778585"/>
        </a:xfrm>
        <a:prstGeom prst="roundRect">
          <a:avLst/>
        </a:prstGeom>
        <a:noFill/>
        <a:ln w="22225">
          <a:solidFill>
            <a:schemeClr val="tx1">
              <a:lumMod val="50000"/>
              <a:lumOff val="5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14</xdr:col>
      <xdr:colOff>8965</xdr:colOff>
      <xdr:row>14</xdr:row>
      <xdr:rowOff>8965</xdr:rowOff>
    </xdr:to>
    <xdr:sp macro="" textlink="">
      <xdr:nvSpPr>
        <xdr:cNvPr id="39" name="Rectangle à coins arrondis 38">
          <a:extLst>
            <a:ext uri="{FF2B5EF4-FFF2-40B4-BE49-F238E27FC236}">
              <a16:creationId xmlns:a16="http://schemas.microsoft.com/office/drawing/2014/main" id="{00000000-0008-0000-0B00-000027000000}"/>
            </a:ext>
          </a:extLst>
        </xdr:cNvPr>
        <xdr:cNvSpPr/>
      </xdr:nvSpPr>
      <xdr:spPr>
        <a:xfrm>
          <a:off x="190500" y="5433060"/>
          <a:ext cx="9244405" cy="778585"/>
        </a:xfrm>
        <a:prstGeom prst="roundRect">
          <a:avLst/>
        </a:prstGeom>
        <a:noFill/>
        <a:ln w="22225">
          <a:solidFill>
            <a:schemeClr val="tx1">
              <a:lumMod val="50000"/>
              <a:lumOff val="5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 editAs="oneCell">
    <xdr:from>
      <xdr:col>14</xdr:col>
      <xdr:colOff>2465</xdr:colOff>
      <xdr:row>0</xdr:row>
      <xdr:rowOff>3642</xdr:rowOff>
    </xdr:from>
    <xdr:to>
      <xdr:col>14</xdr:col>
      <xdr:colOff>620021</xdr:colOff>
      <xdr:row>2</xdr:row>
      <xdr:rowOff>49698</xdr:rowOff>
    </xdr:to>
    <xdr:pic>
      <xdr:nvPicPr>
        <xdr:cNvPr id="299829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B00-00003593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168446" y="3642"/>
          <a:ext cx="617556" cy="6175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</xdr:col>
      <xdr:colOff>70820</xdr:colOff>
      <xdr:row>5</xdr:row>
      <xdr:rowOff>268942</xdr:rowOff>
    </xdr:from>
    <xdr:to>
      <xdr:col>31</xdr:col>
      <xdr:colOff>349624</xdr:colOff>
      <xdr:row>5</xdr:row>
      <xdr:rowOff>546783</xdr:rowOff>
    </xdr:to>
    <xdr:sp macro="" textlink="">
      <xdr:nvSpPr>
        <xdr:cNvPr id="102" name="Cœur 101">
          <a:extLst>
            <a:ext uri="{FF2B5EF4-FFF2-40B4-BE49-F238E27FC236}">
              <a16:creationId xmlns:a16="http://schemas.microsoft.com/office/drawing/2014/main" id="{00000000-0008-0000-0B00-000066000000}"/>
            </a:ext>
          </a:extLst>
        </xdr:cNvPr>
        <xdr:cNvSpPr/>
      </xdr:nvSpPr>
      <xdr:spPr>
        <a:xfrm>
          <a:off x="9763460" y="1952962"/>
          <a:ext cx="278804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116540</xdr:colOff>
      <xdr:row>7</xdr:row>
      <xdr:rowOff>242045</xdr:rowOff>
    </xdr:from>
    <xdr:to>
      <xdr:col>31</xdr:col>
      <xdr:colOff>439270</xdr:colOff>
      <xdr:row>7</xdr:row>
      <xdr:rowOff>546846</xdr:rowOff>
    </xdr:to>
    <xdr:sp macro="" textlink="">
      <xdr:nvSpPr>
        <xdr:cNvPr id="103" name="Étoile à 5 branches 102">
          <a:extLst>
            <a:ext uri="{FF2B5EF4-FFF2-40B4-BE49-F238E27FC236}">
              <a16:creationId xmlns:a16="http://schemas.microsoft.com/office/drawing/2014/main" id="{00000000-0008-0000-0B00-000067000000}"/>
            </a:ext>
          </a:extLst>
        </xdr:cNvPr>
        <xdr:cNvSpPr/>
      </xdr:nvSpPr>
      <xdr:spPr>
        <a:xfrm>
          <a:off x="9809180" y="2863325"/>
          <a:ext cx="322730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143433</xdr:colOff>
      <xdr:row>9</xdr:row>
      <xdr:rowOff>152401</xdr:rowOff>
    </xdr:from>
    <xdr:to>
      <xdr:col>31</xdr:col>
      <xdr:colOff>467433</xdr:colOff>
      <xdr:row>9</xdr:row>
      <xdr:rowOff>259976</xdr:rowOff>
    </xdr:to>
    <xdr:sp macro="" textlink="">
      <xdr:nvSpPr>
        <xdr:cNvPr id="104" name="Flèche droite 103">
          <a:extLst>
            <a:ext uri="{FF2B5EF4-FFF2-40B4-BE49-F238E27FC236}">
              <a16:creationId xmlns:a16="http://schemas.microsoft.com/office/drawing/2014/main" id="{00000000-0008-0000-0B00-000068000000}"/>
            </a:ext>
          </a:extLst>
        </xdr:cNvPr>
        <xdr:cNvSpPr/>
      </xdr:nvSpPr>
      <xdr:spPr>
        <a:xfrm>
          <a:off x="9836073" y="3710941"/>
          <a:ext cx="324000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152400</xdr:colOff>
      <xdr:row>9</xdr:row>
      <xdr:rowOff>441960</xdr:rowOff>
    </xdr:from>
    <xdr:to>
      <xdr:col>32</xdr:col>
      <xdr:colOff>358140</xdr:colOff>
      <xdr:row>11</xdr:row>
      <xdr:rowOff>144780</xdr:rowOff>
    </xdr:to>
    <xdr:pic>
      <xdr:nvPicPr>
        <xdr:cNvPr id="299833" name="Image 104">
          <a:extLst>
            <a:ext uri="{FF2B5EF4-FFF2-40B4-BE49-F238E27FC236}">
              <a16:creationId xmlns:a16="http://schemas.microsoft.com/office/drawing/2014/main" id="{00000000-0008-0000-0B00-00003993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77400" y="4000500"/>
          <a:ext cx="876300" cy="640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31</xdr:col>
      <xdr:colOff>137160</xdr:colOff>
      <xdr:row>11</xdr:row>
      <xdr:rowOff>106680</xdr:rowOff>
    </xdr:from>
    <xdr:to>
      <xdr:col>32</xdr:col>
      <xdr:colOff>335280</xdr:colOff>
      <xdr:row>11</xdr:row>
      <xdr:rowOff>754380</xdr:rowOff>
    </xdr:to>
    <xdr:pic>
      <xdr:nvPicPr>
        <xdr:cNvPr id="299834" name="Image 105">
          <a:extLst>
            <a:ext uri="{FF2B5EF4-FFF2-40B4-BE49-F238E27FC236}">
              <a16:creationId xmlns:a16="http://schemas.microsoft.com/office/drawing/2014/main" id="{00000000-0008-0000-0B00-00003A93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75607" y="4615927"/>
          <a:ext cx="870473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31</xdr:col>
      <xdr:colOff>80683</xdr:colOff>
      <xdr:row>3</xdr:row>
      <xdr:rowOff>349622</xdr:rowOff>
    </xdr:from>
    <xdr:to>
      <xdr:col>31</xdr:col>
      <xdr:colOff>367552</xdr:colOff>
      <xdr:row>3</xdr:row>
      <xdr:rowOff>628053</xdr:rowOff>
    </xdr:to>
    <xdr:sp macro="" textlink="">
      <xdr:nvSpPr>
        <xdr:cNvPr id="107" name="Émoticône 106">
          <a:extLst>
            <a:ext uri="{FF2B5EF4-FFF2-40B4-BE49-F238E27FC236}">
              <a16:creationId xmlns:a16="http://schemas.microsoft.com/office/drawing/2014/main" id="{00000000-0008-0000-0B00-00006B000000}"/>
            </a:ext>
          </a:extLst>
        </xdr:cNvPr>
        <xdr:cNvSpPr/>
      </xdr:nvSpPr>
      <xdr:spPr>
        <a:xfrm>
          <a:off x="9773323" y="1096382"/>
          <a:ext cx="286869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373380</xdr:colOff>
      <xdr:row>10</xdr:row>
      <xdr:rowOff>137160</xdr:rowOff>
    </xdr:from>
    <xdr:to>
      <xdr:col>33</xdr:col>
      <xdr:colOff>579120</xdr:colOff>
      <xdr:row>11</xdr:row>
      <xdr:rowOff>609600</xdr:rowOff>
    </xdr:to>
    <xdr:pic>
      <xdr:nvPicPr>
        <xdr:cNvPr id="299836" name="Image 107">
          <a:extLst>
            <a:ext uri="{FF2B5EF4-FFF2-40B4-BE49-F238E27FC236}">
              <a16:creationId xmlns:a16="http://schemas.microsoft.com/office/drawing/2014/main" id="{00000000-0008-0000-0B00-00003C93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68940" y="4465320"/>
          <a:ext cx="876300" cy="640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33</xdr:col>
      <xdr:colOff>662940</xdr:colOff>
      <xdr:row>10</xdr:row>
      <xdr:rowOff>45720</xdr:rowOff>
    </xdr:from>
    <xdr:to>
      <xdr:col>35</xdr:col>
      <xdr:colOff>198120</xdr:colOff>
      <xdr:row>11</xdr:row>
      <xdr:rowOff>525780</xdr:rowOff>
    </xdr:to>
    <xdr:pic>
      <xdr:nvPicPr>
        <xdr:cNvPr id="299837" name="Image 108">
          <a:extLst>
            <a:ext uri="{FF2B5EF4-FFF2-40B4-BE49-F238E27FC236}">
              <a16:creationId xmlns:a16="http://schemas.microsoft.com/office/drawing/2014/main" id="{00000000-0008-0000-0B00-00003D93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29060" y="4373880"/>
          <a:ext cx="8763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32</xdr:col>
      <xdr:colOff>388620</xdr:colOff>
      <xdr:row>9</xdr:row>
      <xdr:rowOff>358140</xdr:rowOff>
    </xdr:from>
    <xdr:to>
      <xdr:col>33</xdr:col>
      <xdr:colOff>586740</xdr:colOff>
      <xdr:row>11</xdr:row>
      <xdr:rowOff>68580</xdr:rowOff>
    </xdr:to>
    <xdr:pic>
      <xdr:nvPicPr>
        <xdr:cNvPr id="299838" name="Image 109">
          <a:extLst>
            <a:ext uri="{FF2B5EF4-FFF2-40B4-BE49-F238E27FC236}">
              <a16:creationId xmlns:a16="http://schemas.microsoft.com/office/drawing/2014/main" id="{00000000-0008-0000-0B00-00003E93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4180" y="3916680"/>
          <a:ext cx="86868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34</xdr:col>
      <xdr:colOff>60960</xdr:colOff>
      <xdr:row>9</xdr:row>
      <xdr:rowOff>243840</xdr:rowOff>
    </xdr:from>
    <xdr:to>
      <xdr:col>35</xdr:col>
      <xdr:colOff>266700</xdr:colOff>
      <xdr:row>10</xdr:row>
      <xdr:rowOff>121920</xdr:rowOff>
    </xdr:to>
    <xdr:pic>
      <xdr:nvPicPr>
        <xdr:cNvPr id="299839" name="Image 110">
          <a:extLst>
            <a:ext uri="{FF2B5EF4-FFF2-40B4-BE49-F238E27FC236}">
              <a16:creationId xmlns:a16="http://schemas.microsoft.com/office/drawing/2014/main" id="{00000000-0008-0000-0B00-00003F93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7640" y="3802380"/>
          <a:ext cx="8763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31</xdr:col>
      <xdr:colOff>493060</xdr:colOff>
      <xdr:row>3</xdr:row>
      <xdr:rowOff>349623</xdr:rowOff>
    </xdr:from>
    <xdr:to>
      <xdr:col>32</xdr:col>
      <xdr:colOff>107576</xdr:colOff>
      <xdr:row>3</xdr:row>
      <xdr:rowOff>628054</xdr:rowOff>
    </xdr:to>
    <xdr:sp macro="" textlink="">
      <xdr:nvSpPr>
        <xdr:cNvPr id="112" name="Émoticône 111">
          <a:extLst>
            <a:ext uri="{FF2B5EF4-FFF2-40B4-BE49-F238E27FC236}">
              <a16:creationId xmlns:a16="http://schemas.microsoft.com/office/drawing/2014/main" id="{00000000-0008-0000-0B00-000070000000}"/>
            </a:ext>
          </a:extLst>
        </xdr:cNvPr>
        <xdr:cNvSpPr/>
      </xdr:nvSpPr>
      <xdr:spPr>
        <a:xfrm>
          <a:off x="10185700" y="1096383"/>
          <a:ext cx="285076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224117</xdr:colOff>
      <xdr:row>3</xdr:row>
      <xdr:rowOff>340658</xdr:rowOff>
    </xdr:from>
    <xdr:to>
      <xdr:col>32</xdr:col>
      <xdr:colOff>510986</xdr:colOff>
      <xdr:row>3</xdr:row>
      <xdr:rowOff>619089</xdr:rowOff>
    </xdr:to>
    <xdr:sp macro="" textlink="">
      <xdr:nvSpPr>
        <xdr:cNvPr id="113" name="Émoticône 112">
          <a:extLst>
            <a:ext uri="{FF2B5EF4-FFF2-40B4-BE49-F238E27FC236}">
              <a16:creationId xmlns:a16="http://schemas.microsoft.com/office/drawing/2014/main" id="{00000000-0008-0000-0B00-000071000000}"/>
            </a:ext>
          </a:extLst>
        </xdr:cNvPr>
        <xdr:cNvSpPr/>
      </xdr:nvSpPr>
      <xdr:spPr>
        <a:xfrm>
          <a:off x="10587317" y="1087418"/>
          <a:ext cx="286869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600635</xdr:colOff>
      <xdr:row>7</xdr:row>
      <xdr:rowOff>233083</xdr:rowOff>
    </xdr:from>
    <xdr:to>
      <xdr:col>32</xdr:col>
      <xdr:colOff>251012</xdr:colOff>
      <xdr:row>7</xdr:row>
      <xdr:rowOff>537884</xdr:rowOff>
    </xdr:to>
    <xdr:sp macro="" textlink="">
      <xdr:nvSpPr>
        <xdr:cNvPr id="114" name="Étoile à 5 branches 113">
          <a:extLst>
            <a:ext uri="{FF2B5EF4-FFF2-40B4-BE49-F238E27FC236}">
              <a16:creationId xmlns:a16="http://schemas.microsoft.com/office/drawing/2014/main" id="{00000000-0008-0000-0B00-000072000000}"/>
            </a:ext>
          </a:extLst>
        </xdr:cNvPr>
        <xdr:cNvSpPr/>
      </xdr:nvSpPr>
      <xdr:spPr>
        <a:xfrm>
          <a:off x="10293275" y="2854363"/>
          <a:ext cx="320937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367553</xdr:colOff>
      <xdr:row>7</xdr:row>
      <xdr:rowOff>242047</xdr:rowOff>
    </xdr:from>
    <xdr:to>
      <xdr:col>33</xdr:col>
      <xdr:colOff>17930</xdr:colOff>
      <xdr:row>7</xdr:row>
      <xdr:rowOff>546848</xdr:rowOff>
    </xdr:to>
    <xdr:sp macro="" textlink="">
      <xdr:nvSpPr>
        <xdr:cNvPr id="115" name="Étoile à 5 branches 114">
          <a:extLst>
            <a:ext uri="{FF2B5EF4-FFF2-40B4-BE49-F238E27FC236}">
              <a16:creationId xmlns:a16="http://schemas.microsoft.com/office/drawing/2014/main" id="{00000000-0008-0000-0B00-000073000000}"/>
            </a:ext>
          </a:extLst>
        </xdr:cNvPr>
        <xdr:cNvSpPr/>
      </xdr:nvSpPr>
      <xdr:spPr>
        <a:xfrm>
          <a:off x="10730753" y="2863327"/>
          <a:ext cx="320937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44823</xdr:colOff>
      <xdr:row>9</xdr:row>
      <xdr:rowOff>152400</xdr:rowOff>
    </xdr:from>
    <xdr:to>
      <xdr:col>32</xdr:col>
      <xdr:colOff>368823</xdr:colOff>
      <xdr:row>9</xdr:row>
      <xdr:rowOff>259975</xdr:rowOff>
    </xdr:to>
    <xdr:sp macro="" textlink="">
      <xdr:nvSpPr>
        <xdr:cNvPr id="116" name="Flèche droite 115">
          <a:extLst>
            <a:ext uri="{FF2B5EF4-FFF2-40B4-BE49-F238E27FC236}">
              <a16:creationId xmlns:a16="http://schemas.microsoft.com/office/drawing/2014/main" id="{00000000-0008-0000-0B00-000074000000}"/>
            </a:ext>
          </a:extLst>
        </xdr:cNvPr>
        <xdr:cNvSpPr/>
      </xdr:nvSpPr>
      <xdr:spPr>
        <a:xfrm>
          <a:off x="10408023" y="3710940"/>
          <a:ext cx="324000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519953</xdr:colOff>
      <xdr:row>9</xdr:row>
      <xdr:rowOff>143435</xdr:rowOff>
    </xdr:from>
    <xdr:to>
      <xdr:col>33</xdr:col>
      <xdr:colOff>171600</xdr:colOff>
      <xdr:row>9</xdr:row>
      <xdr:rowOff>251010</xdr:rowOff>
    </xdr:to>
    <xdr:sp macro="" textlink="">
      <xdr:nvSpPr>
        <xdr:cNvPr id="117" name="Flèche droite 116">
          <a:extLst>
            <a:ext uri="{FF2B5EF4-FFF2-40B4-BE49-F238E27FC236}">
              <a16:creationId xmlns:a16="http://schemas.microsoft.com/office/drawing/2014/main" id="{00000000-0008-0000-0B00-000075000000}"/>
            </a:ext>
          </a:extLst>
        </xdr:cNvPr>
        <xdr:cNvSpPr/>
      </xdr:nvSpPr>
      <xdr:spPr>
        <a:xfrm>
          <a:off x="10883153" y="3701975"/>
          <a:ext cx="322207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663388</xdr:colOff>
      <xdr:row>3</xdr:row>
      <xdr:rowOff>340659</xdr:rowOff>
    </xdr:from>
    <xdr:to>
      <xdr:col>33</xdr:col>
      <xdr:colOff>277904</xdr:colOff>
      <xdr:row>3</xdr:row>
      <xdr:rowOff>619090</xdr:rowOff>
    </xdr:to>
    <xdr:sp macro="" textlink="">
      <xdr:nvSpPr>
        <xdr:cNvPr id="118" name="Émoticône 117">
          <a:extLst>
            <a:ext uri="{FF2B5EF4-FFF2-40B4-BE49-F238E27FC236}">
              <a16:creationId xmlns:a16="http://schemas.microsoft.com/office/drawing/2014/main" id="{00000000-0008-0000-0B00-000076000000}"/>
            </a:ext>
          </a:extLst>
        </xdr:cNvPr>
        <xdr:cNvSpPr/>
      </xdr:nvSpPr>
      <xdr:spPr>
        <a:xfrm>
          <a:off x="11026588" y="1087419"/>
          <a:ext cx="285076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367553</xdr:colOff>
      <xdr:row>3</xdr:row>
      <xdr:rowOff>340660</xdr:rowOff>
    </xdr:from>
    <xdr:to>
      <xdr:col>34</xdr:col>
      <xdr:colOff>128</xdr:colOff>
      <xdr:row>3</xdr:row>
      <xdr:rowOff>619091</xdr:rowOff>
    </xdr:to>
    <xdr:sp macro="" textlink="">
      <xdr:nvSpPr>
        <xdr:cNvPr id="119" name="Émoticône 118">
          <a:extLst>
            <a:ext uri="{FF2B5EF4-FFF2-40B4-BE49-F238E27FC236}">
              <a16:creationId xmlns:a16="http://schemas.microsoft.com/office/drawing/2014/main" id="{00000000-0008-0000-0B00-000077000000}"/>
            </a:ext>
          </a:extLst>
        </xdr:cNvPr>
        <xdr:cNvSpPr/>
      </xdr:nvSpPr>
      <xdr:spPr>
        <a:xfrm>
          <a:off x="11401313" y="1087420"/>
          <a:ext cx="286869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457200</xdr:colOff>
      <xdr:row>5</xdr:row>
      <xdr:rowOff>259977</xdr:rowOff>
    </xdr:from>
    <xdr:to>
      <xdr:col>32</xdr:col>
      <xdr:colOff>63651</xdr:colOff>
      <xdr:row>5</xdr:row>
      <xdr:rowOff>537818</xdr:rowOff>
    </xdr:to>
    <xdr:sp macro="" textlink="">
      <xdr:nvSpPr>
        <xdr:cNvPr id="120" name="Cœur 119">
          <a:extLst>
            <a:ext uri="{FF2B5EF4-FFF2-40B4-BE49-F238E27FC236}">
              <a16:creationId xmlns:a16="http://schemas.microsoft.com/office/drawing/2014/main" id="{00000000-0008-0000-0B00-000078000000}"/>
            </a:ext>
          </a:extLst>
        </xdr:cNvPr>
        <xdr:cNvSpPr/>
      </xdr:nvSpPr>
      <xdr:spPr>
        <a:xfrm>
          <a:off x="10149840" y="1943997"/>
          <a:ext cx="277011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170329</xdr:colOff>
      <xdr:row>5</xdr:row>
      <xdr:rowOff>277906</xdr:rowOff>
    </xdr:from>
    <xdr:to>
      <xdr:col>32</xdr:col>
      <xdr:colOff>449133</xdr:colOff>
      <xdr:row>5</xdr:row>
      <xdr:rowOff>555747</xdr:rowOff>
    </xdr:to>
    <xdr:sp macro="" textlink="">
      <xdr:nvSpPr>
        <xdr:cNvPr id="121" name="Cœur 120">
          <a:extLst>
            <a:ext uri="{FF2B5EF4-FFF2-40B4-BE49-F238E27FC236}">
              <a16:creationId xmlns:a16="http://schemas.microsoft.com/office/drawing/2014/main" id="{00000000-0008-0000-0B00-000079000000}"/>
            </a:ext>
          </a:extLst>
        </xdr:cNvPr>
        <xdr:cNvSpPr/>
      </xdr:nvSpPr>
      <xdr:spPr>
        <a:xfrm>
          <a:off x="10533529" y="1961926"/>
          <a:ext cx="278804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537883</xdr:colOff>
      <xdr:row>5</xdr:row>
      <xdr:rowOff>259976</xdr:rowOff>
    </xdr:from>
    <xdr:to>
      <xdr:col>33</xdr:col>
      <xdr:colOff>144334</xdr:colOff>
      <xdr:row>5</xdr:row>
      <xdr:rowOff>537817</xdr:rowOff>
    </xdr:to>
    <xdr:sp macro="" textlink="">
      <xdr:nvSpPr>
        <xdr:cNvPr id="122" name="Cœur 121">
          <a:extLst>
            <a:ext uri="{FF2B5EF4-FFF2-40B4-BE49-F238E27FC236}">
              <a16:creationId xmlns:a16="http://schemas.microsoft.com/office/drawing/2014/main" id="{00000000-0008-0000-0B00-00007A000000}"/>
            </a:ext>
          </a:extLst>
        </xdr:cNvPr>
        <xdr:cNvSpPr/>
      </xdr:nvSpPr>
      <xdr:spPr>
        <a:xfrm>
          <a:off x="10901083" y="1943996"/>
          <a:ext cx="277011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251012</xdr:colOff>
      <xdr:row>5</xdr:row>
      <xdr:rowOff>259976</xdr:rowOff>
    </xdr:from>
    <xdr:to>
      <xdr:col>33</xdr:col>
      <xdr:colOff>529816</xdr:colOff>
      <xdr:row>5</xdr:row>
      <xdr:rowOff>537817</xdr:rowOff>
    </xdr:to>
    <xdr:sp macro="" textlink="">
      <xdr:nvSpPr>
        <xdr:cNvPr id="123" name="Cœur 122">
          <a:extLst>
            <a:ext uri="{FF2B5EF4-FFF2-40B4-BE49-F238E27FC236}">
              <a16:creationId xmlns:a16="http://schemas.microsoft.com/office/drawing/2014/main" id="{00000000-0008-0000-0B00-00007B000000}"/>
            </a:ext>
          </a:extLst>
        </xdr:cNvPr>
        <xdr:cNvSpPr/>
      </xdr:nvSpPr>
      <xdr:spPr>
        <a:xfrm>
          <a:off x="11284772" y="1943996"/>
          <a:ext cx="278804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125506</xdr:colOff>
      <xdr:row>7</xdr:row>
      <xdr:rowOff>233083</xdr:rowOff>
    </xdr:from>
    <xdr:to>
      <xdr:col>33</xdr:col>
      <xdr:colOff>448236</xdr:colOff>
      <xdr:row>7</xdr:row>
      <xdr:rowOff>537884</xdr:rowOff>
    </xdr:to>
    <xdr:sp macro="" textlink="">
      <xdr:nvSpPr>
        <xdr:cNvPr id="124" name="Étoile à 5 branches 123">
          <a:extLst>
            <a:ext uri="{FF2B5EF4-FFF2-40B4-BE49-F238E27FC236}">
              <a16:creationId xmlns:a16="http://schemas.microsoft.com/office/drawing/2014/main" id="{00000000-0008-0000-0B00-00007C000000}"/>
            </a:ext>
          </a:extLst>
        </xdr:cNvPr>
        <xdr:cNvSpPr/>
      </xdr:nvSpPr>
      <xdr:spPr>
        <a:xfrm>
          <a:off x="11159266" y="2854363"/>
          <a:ext cx="322730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555812</xdr:colOff>
      <xdr:row>7</xdr:row>
      <xdr:rowOff>242047</xdr:rowOff>
    </xdr:from>
    <xdr:to>
      <xdr:col>34</xdr:col>
      <xdr:colOff>206189</xdr:colOff>
      <xdr:row>7</xdr:row>
      <xdr:rowOff>546848</xdr:rowOff>
    </xdr:to>
    <xdr:sp macro="" textlink="">
      <xdr:nvSpPr>
        <xdr:cNvPr id="125" name="Étoile à 5 branches 124">
          <a:extLst>
            <a:ext uri="{FF2B5EF4-FFF2-40B4-BE49-F238E27FC236}">
              <a16:creationId xmlns:a16="http://schemas.microsoft.com/office/drawing/2014/main" id="{00000000-0008-0000-0B00-00007D000000}"/>
            </a:ext>
          </a:extLst>
        </xdr:cNvPr>
        <xdr:cNvSpPr/>
      </xdr:nvSpPr>
      <xdr:spPr>
        <a:xfrm>
          <a:off x="11589572" y="2863327"/>
          <a:ext cx="320937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340659</xdr:colOff>
      <xdr:row>9</xdr:row>
      <xdr:rowOff>134471</xdr:rowOff>
    </xdr:from>
    <xdr:to>
      <xdr:col>34</xdr:col>
      <xdr:colOff>840</xdr:colOff>
      <xdr:row>9</xdr:row>
      <xdr:rowOff>242046</xdr:rowOff>
    </xdr:to>
    <xdr:sp macro="" textlink="">
      <xdr:nvSpPr>
        <xdr:cNvPr id="126" name="Flèche droite 125">
          <a:extLst>
            <a:ext uri="{FF2B5EF4-FFF2-40B4-BE49-F238E27FC236}">
              <a16:creationId xmlns:a16="http://schemas.microsoft.com/office/drawing/2014/main" id="{00000000-0008-0000-0B00-00007E000000}"/>
            </a:ext>
          </a:extLst>
        </xdr:cNvPr>
        <xdr:cNvSpPr/>
      </xdr:nvSpPr>
      <xdr:spPr>
        <a:xfrm>
          <a:off x="11374419" y="3693011"/>
          <a:ext cx="324000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34</xdr:col>
      <xdr:colOff>152400</xdr:colOff>
      <xdr:row>9</xdr:row>
      <xdr:rowOff>143436</xdr:rowOff>
    </xdr:from>
    <xdr:to>
      <xdr:col>34</xdr:col>
      <xdr:colOff>476400</xdr:colOff>
      <xdr:row>9</xdr:row>
      <xdr:rowOff>251011</xdr:rowOff>
    </xdr:to>
    <xdr:sp macro="" textlink="">
      <xdr:nvSpPr>
        <xdr:cNvPr id="127" name="Flèche droite 126">
          <a:extLst>
            <a:ext uri="{FF2B5EF4-FFF2-40B4-BE49-F238E27FC236}">
              <a16:creationId xmlns:a16="http://schemas.microsoft.com/office/drawing/2014/main" id="{00000000-0008-0000-0B00-00007F000000}"/>
            </a:ext>
          </a:extLst>
        </xdr:cNvPr>
        <xdr:cNvSpPr/>
      </xdr:nvSpPr>
      <xdr:spPr>
        <a:xfrm>
          <a:off x="11856720" y="3701976"/>
          <a:ext cx="324000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>
    <xdr:from>
      <xdr:col>1</xdr:col>
      <xdr:colOff>0</xdr:colOff>
      <xdr:row>3</xdr:row>
      <xdr:rowOff>0</xdr:rowOff>
    </xdr:from>
    <xdr:to>
      <xdr:col>1</xdr:col>
      <xdr:colOff>1223365</xdr:colOff>
      <xdr:row>4</xdr:row>
      <xdr:rowOff>8965</xdr:rowOff>
    </xdr:to>
    <xdr:sp macro="" textlink="">
      <xdr:nvSpPr>
        <xdr:cNvPr id="74" name="Rectangle à coins arrondis 73">
          <a:extLst>
            <a:ext uri="{FF2B5EF4-FFF2-40B4-BE49-F238E27FC236}">
              <a16:creationId xmlns:a16="http://schemas.microsoft.com/office/drawing/2014/main" id="{00000000-0008-0000-0B00-00004A000000}"/>
            </a:ext>
          </a:extLst>
        </xdr:cNvPr>
        <xdr:cNvSpPr/>
      </xdr:nvSpPr>
      <xdr:spPr>
        <a:xfrm>
          <a:off x="2859741" y="4509247"/>
          <a:ext cx="1223365" cy="779930"/>
        </a:xfrm>
        <a:prstGeom prst="roundRect">
          <a:avLst/>
        </a:prstGeom>
        <a:noFill/>
        <a:ln w="22225">
          <a:solidFill>
            <a:schemeClr val="accent1">
              <a:lumMod val="75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1223365</xdr:colOff>
      <xdr:row>11</xdr:row>
      <xdr:rowOff>766354</xdr:rowOff>
    </xdr:to>
    <xdr:sp macro="" textlink="">
      <xdr:nvSpPr>
        <xdr:cNvPr id="76" name="Rectangle à coins arrondis 75">
          <a:extLst>
            <a:ext uri="{FF2B5EF4-FFF2-40B4-BE49-F238E27FC236}">
              <a16:creationId xmlns:a16="http://schemas.microsoft.com/office/drawing/2014/main" id="{00000000-0008-0000-0B00-00004C000000}"/>
            </a:ext>
          </a:extLst>
        </xdr:cNvPr>
        <xdr:cNvSpPr/>
      </xdr:nvSpPr>
      <xdr:spPr>
        <a:xfrm>
          <a:off x="1524000" y="4509247"/>
          <a:ext cx="1223365" cy="766354"/>
        </a:xfrm>
        <a:prstGeom prst="roundRect">
          <a:avLst/>
        </a:prstGeom>
        <a:noFill/>
        <a:ln w="22225">
          <a:solidFill>
            <a:srgbClr val="FF99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11</xdr:row>
      <xdr:rowOff>0</xdr:rowOff>
    </xdr:from>
    <xdr:to>
      <xdr:col>5</xdr:col>
      <xdr:colOff>1223365</xdr:colOff>
      <xdr:row>11</xdr:row>
      <xdr:rowOff>766354</xdr:rowOff>
    </xdr:to>
    <xdr:sp macro="" textlink="">
      <xdr:nvSpPr>
        <xdr:cNvPr id="77" name="Rectangle à coins arrondis 76">
          <a:extLst>
            <a:ext uri="{FF2B5EF4-FFF2-40B4-BE49-F238E27FC236}">
              <a16:creationId xmlns:a16="http://schemas.microsoft.com/office/drawing/2014/main" id="{00000000-0008-0000-0B00-00004D000000}"/>
            </a:ext>
          </a:extLst>
        </xdr:cNvPr>
        <xdr:cNvSpPr/>
      </xdr:nvSpPr>
      <xdr:spPr>
        <a:xfrm>
          <a:off x="2859741" y="4509247"/>
          <a:ext cx="1223365" cy="766354"/>
        </a:xfrm>
        <a:prstGeom prst="roundRect">
          <a:avLst/>
        </a:prstGeom>
        <a:noFill/>
        <a:ln w="22225">
          <a:solidFill>
            <a:srgbClr val="FF99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1223365</xdr:colOff>
      <xdr:row>4</xdr:row>
      <xdr:rowOff>8965</xdr:rowOff>
    </xdr:to>
    <xdr:sp macro="" textlink="">
      <xdr:nvSpPr>
        <xdr:cNvPr id="71" name="Rectangle à coins arrondis 40">
          <a:extLst>
            <a:ext uri="{FF2B5EF4-FFF2-40B4-BE49-F238E27FC236}">
              <a16:creationId xmlns:a16="http://schemas.microsoft.com/office/drawing/2014/main" id="{EB42EB51-BD0B-4078-800B-4DC991EC1715}"/>
            </a:ext>
          </a:extLst>
        </xdr:cNvPr>
        <xdr:cNvSpPr/>
      </xdr:nvSpPr>
      <xdr:spPr>
        <a:xfrm>
          <a:off x="4073769" y="4425462"/>
          <a:ext cx="1204315" cy="770965"/>
        </a:xfrm>
        <a:prstGeom prst="roundRect">
          <a:avLst/>
        </a:prstGeom>
        <a:noFill/>
        <a:ln w="22225">
          <a:solidFill>
            <a:schemeClr val="tx1">
              <a:lumMod val="50000"/>
              <a:lumOff val="5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1223365</xdr:colOff>
      <xdr:row>4</xdr:row>
      <xdr:rowOff>8965</xdr:rowOff>
    </xdr:to>
    <xdr:sp macro="" textlink="">
      <xdr:nvSpPr>
        <xdr:cNvPr id="72" name="Rectangle à coins arrondis 45">
          <a:extLst>
            <a:ext uri="{FF2B5EF4-FFF2-40B4-BE49-F238E27FC236}">
              <a16:creationId xmlns:a16="http://schemas.microsoft.com/office/drawing/2014/main" id="{31EE9BC8-8ED6-4375-BA6A-913C68822190}"/>
            </a:ext>
          </a:extLst>
        </xdr:cNvPr>
        <xdr:cNvSpPr/>
      </xdr:nvSpPr>
      <xdr:spPr>
        <a:xfrm>
          <a:off x="4073769" y="4425462"/>
          <a:ext cx="1204315" cy="770965"/>
        </a:xfrm>
        <a:prstGeom prst="roundRect">
          <a:avLst/>
        </a:prstGeom>
        <a:noFill/>
        <a:ln w="22225">
          <a:solidFill>
            <a:schemeClr val="tx1">
              <a:lumMod val="50000"/>
              <a:lumOff val="5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8</xdr:col>
      <xdr:colOff>2700</xdr:colOff>
      <xdr:row>10</xdr:row>
      <xdr:rowOff>4354</xdr:rowOff>
    </xdr:to>
    <xdr:sp macro="" textlink="">
      <xdr:nvSpPr>
        <xdr:cNvPr id="73" name="Rectangle à coins arrondis 29">
          <a:extLst>
            <a:ext uri="{FF2B5EF4-FFF2-40B4-BE49-F238E27FC236}">
              <a16:creationId xmlns:a16="http://schemas.microsoft.com/office/drawing/2014/main" id="{AC4313E3-089C-44CA-839C-D0875856F979}"/>
            </a:ext>
          </a:extLst>
        </xdr:cNvPr>
        <xdr:cNvSpPr/>
      </xdr:nvSpPr>
      <xdr:spPr>
        <a:xfrm>
          <a:off x="2776904" y="3502269"/>
          <a:ext cx="1204315" cy="766354"/>
        </a:xfrm>
        <a:prstGeom prst="roundRect">
          <a:avLst/>
        </a:prstGeom>
        <a:noFill/>
        <a:ln w="22225">
          <a:solidFill>
            <a:srgbClr val="FF99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11</xdr:row>
      <xdr:rowOff>0</xdr:rowOff>
    </xdr:from>
    <xdr:to>
      <xdr:col>7</xdr:col>
      <xdr:colOff>1223365</xdr:colOff>
      <xdr:row>11</xdr:row>
      <xdr:rowOff>766354</xdr:rowOff>
    </xdr:to>
    <xdr:sp macro="" textlink="">
      <xdr:nvSpPr>
        <xdr:cNvPr id="75" name="Rectangle à coins arrondis 76">
          <a:extLst>
            <a:ext uri="{FF2B5EF4-FFF2-40B4-BE49-F238E27FC236}">
              <a16:creationId xmlns:a16="http://schemas.microsoft.com/office/drawing/2014/main" id="{6392EB51-8550-4BAB-ADFC-7C83667DCAEA}"/>
            </a:ext>
          </a:extLst>
        </xdr:cNvPr>
        <xdr:cNvSpPr/>
      </xdr:nvSpPr>
      <xdr:spPr>
        <a:xfrm>
          <a:off x="2776904" y="4425462"/>
          <a:ext cx="1204315" cy="766354"/>
        </a:xfrm>
        <a:prstGeom prst="roundRect">
          <a:avLst/>
        </a:prstGeom>
        <a:noFill/>
        <a:ln w="22225">
          <a:solidFill>
            <a:srgbClr val="FF99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3</xdr:row>
      <xdr:rowOff>0</xdr:rowOff>
    </xdr:from>
    <xdr:to>
      <xdr:col>5</xdr:col>
      <xdr:colOff>1223365</xdr:colOff>
      <xdr:row>4</xdr:row>
      <xdr:rowOff>8965</xdr:rowOff>
    </xdr:to>
    <xdr:sp macro="" textlink="">
      <xdr:nvSpPr>
        <xdr:cNvPr id="79" name="Rectangle à coins arrondis 41">
          <a:extLst>
            <a:ext uri="{FF2B5EF4-FFF2-40B4-BE49-F238E27FC236}">
              <a16:creationId xmlns:a16="http://schemas.microsoft.com/office/drawing/2014/main" id="{73BF8540-94D2-4083-9EC0-C199B8608F2B}"/>
            </a:ext>
          </a:extLst>
        </xdr:cNvPr>
        <xdr:cNvSpPr/>
      </xdr:nvSpPr>
      <xdr:spPr>
        <a:xfrm>
          <a:off x="5370635" y="4425462"/>
          <a:ext cx="1204315" cy="770965"/>
        </a:xfrm>
        <a:prstGeom prst="roundRect">
          <a:avLst/>
        </a:prstGeom>
        <a:noFill/>
        <a:ln w="22225">
          <a:solidFill>
            <a:schemeClr val="tx1">
              <a:lumMod val="50000"/>
              <a:lumOff val="5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5</xdr:col>
      <xdr:colOff>7327</xdr:colOff>
      <xdr:row>3</xdr:row>
      <xdr:rowOff>0</xdr:rowOff>
    </xdr:from>
    <xdr:to>
      <xdr:col>6</xdr:col>
      <xdr:colOff>10027</xdr:colOff>
      <xdr:row>4</xdr:row>
      <xdr:rowOff>8965</xdr:rowOff>
    </xdr:to>
    <xdr:sp macro="" textlink="">
      <xdr:nvSpPr>
        <xdr:cNvPr id="80" name="Rectangle à coins arrondis 46">
          <a:extLst>
            <a:ext uri="{FF2B5EF4-FFF2-40B4-BE49-F238E27FC236}">
              <a16:creationId xmlns:a16="http://schemas.microsoft.com/office/drawing/2014/main" id="{B810D4AC-62BD-4EF3-921A-014EE7BF09CD}"/>
            </a:ext>
          </a:extLst>
        </xdr:cNvPr>
        <xdr:cNvSpPr/>
      </xdr:nvSpPr>
      <xdr:spPr>
        <a:xfrm>
          <a:off x="2784231" y="732692"/>
          <a:ext cx="1204315" cy="770965"/>
        </a:xfrm>
        <a:prstGeom prst="roundRect">
          <a:avLst/>
        </a:prstGeom>
        <a:noFill/>
        <a:ln w="22225">
          <a:solidFill>
            <a:schemeClr val="tx1">
              <a:lumMod val="50000"/>
              <a:lumOff val="5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9</xdr:col>
      <xdr:colOff>0</xdr:colOff>
      <xdr:row>9</xdr:row>
      <xdr:rowOff>0</xdr:rowOff>
    </xdr:from>
    <xdr:to>
      <xdr:col>9</xdr:col>
      <xdr:colOff>1223365</xdr:colOff>
      <xdr:row>9</xdr:row>
      <xdr:rowOff>766354</xdr:rowOff>
    </xdr:to>
    <xdr:sp macro="" textlink="">
      <xdr:nvSpPr>
        <xdr:cNvPr id="81" name="Rectangle à coins arrondis 30">
          <a:extLst>
            <a:ext uri="{FF2B5EF4-FFF2-40B4-BE49-F238E27FC236}">
              <a16:creationId xmlns:a16="http://schemas.microsoft.com/office/drawing/2014/main" id="{F0E7D2D0-4760-442F-A932-8265F52BD3E0}"/>
            </a:ext>
          </a:extLst>
        </xdr:cNvPr>
        <xdr:cNvSpPr/>
      </xdr:nvSpPr>
      <xdr:spPr>
        <a:xfrm>
          <a:off x="4073769" y="3502269"/>
          <a:ext cx="1204315" cy="766354"/>
        </a:xfrm>
        <a:prstGeom prst="roundRect">
          <a:avLst/>
        </a:prstGeom>
        <a:noFill/>
        <a:ln w="22225">
          <a:solidFill>
            <a:srgbClr val="FF99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9</xdr:row>
      <xdr:rowOff>0</xdr:rowOff>
    </xdr:from>
    <xdr:to>
      <xdr:col>10</xdr:col>
      <xdr:colOff>2700</xdr:colOff>
      <xdr:row>10</xdr:row>
      <xdr:rowOff>4354</xdr:rowOff>
    </xdr:to>
    <xdr:sp macro="" textlink="">
      <xdr:nvSpPr>
        <xdr:cNvPr id="82" name="Rectangle à coins arrondis 29">
          <a:extLst>
            <a:ext uri="{FF2B5EF4-FFF2-40B4-BE49-F238E27FC236}">
              <a16:creationId xmlns:a16="http://schemas.microsoft.com/office/drawing/2014/main" id="{DA8E743F-406D-4D66-A139-5F91922BF2F0}"/>
            </a:ext>
          </a:extLst>
        </xdr:cNvPr>
        <xdr:cNvSpPr/>
      </xdr:nvSpPr>
      <xdr:spPr>
        <a:xfrm>
          <a:off x="4073769" y="3502269"/>
          <a:ext cx="1204316" cy="766354"/>
        </a:xfrm>
        <a:prstGeom prst="roundRect">
          <a:avLst/>
        </a:prstGeom>
        <a:noFill/>
        <a:ln w="22225">
          <a:solidFill>
            <a:srgbClr val="FF99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1223365</xdr:colOff>
      <xdr:row>11</xdr:row>
      <xdr:rowOff>766354</xdr:rowOff>
    </xdr:to>
    <xdr:sp macro="" textlink="">
      <xdr:nvSpPr>
        <xdr:cNvPr id="83" name="Rectangle à coins arrondis 76">
          <a:extLst>
            <a:ext uri="{FF2B5EF4-FFF2-40B4-BE49-F238E27FC236}">
              <a16:creationId xmlns:a16="http://schemas.microsoft.com/office/drawing/2014/main" id="{D027D576-327A-4FF9-A4EA-27C0026F8FB2}"/>
            </a:ext>
          </a:extLst>
        </xdr:cNvPr>
        <xdr:cNvSpPr/>
      </xdr:nvSpPr>
      <xdr:spPr>
        <a:xfrm>
          <a:off x="4073769" y="4425462"/>
          <a:ext cx="1204315" cy="766354"/>
        </a:xfrm>
        <a:prstGeom prst="roundRect">
          <a:avLst/>
        </a:prstGeom>
        <a:noFill/>
        <a:ln w="22225">
          <a:solidFill>
            <a:srgbClr val="FF99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14654</xdr:colOff>
      <xdr:row>11</xdr:row>
      <xdr:rowOff>0</xdr:rowOff>
    </xdr:from>
    <xdr:to>
      <xdr:col>12</xdr:col>
      <xdr:colOff>17354</xdr:colOff>
      <xdr:row>12</xdr:row>
      <xdr:rowOff>4354</xdr:rowOff>
    </xdr:to>
    <xdr:sp macro="" textlink="">
      <xdr:nvSpPr>
        <xdr:cNvPr id="3" name="Rectangle à coins arrondis 33">
          <a:extLst>
            <a:ext uri="{FF2B5EF4-FFF2-40B4-BE49-F238E27FC236}">
              <a16:creationId xmlns:a16="http://schemas.microsoft.com/office/drawing/2014/main" id="{33CD74C9-51C1-41C6-A115-9D18967A32FC}"/>
            </a:ext>
          </a:extLst>
        </xdr:cNvPr>
        <xdr:cNvSpPr/>
      </xdr:nvSpPr>
      <xdr:spPr>
        <a:xfrm>
          <a:off x="6682154" y="4425462"/>
          <a:ext cx="1204315" cy="766354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11</xdr:row>
      <xdr:rowOff>0</xdr:rowOff>
    </xdr:from>
    <xdr:to>
      <xdr:col>14</xdr:col>
      <xdr:colOff>2699</xdr:colOff>
      <xdr:row>12</xdr:row>
      <xdr:rowOff>4354</xdr:rowOff>
    </xdr:to>
    <xdr:sp macro="" textlink="">
      <xdr:nvSpPr>
        <xdr:cNvPr id="4" name="Rectangle à coins arrondis 33">
          <a:extLst>
            <a:ext uri="{FF2B5EF4-FFF2-40B4-BE49-F238E27FC236}">
              <a16:creationId xmlns:a16="http://schemas.microsoft.com/office/drawing/2014/main" id="{952FDB8F-4D0B-4C42-BE48-CC95B8AEC5D0}"/>
            </a:ext>
          </a:extLst>
        </xdr:cNvPr>
        <xdr:cNvSpPr/>
      </xdr:nvSpPr>
      <xdr:spPr>
        <a:xfrm>
          <a:off x="7964365" y="4425462"/>
          <a:ext cx="1204315" cy="766354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9</xdr:row>
      <xdr:rowOff>0</xdr:rowOff>
    </xdr:from>
    <xdr:to>
      <xdr:col>11</xdr:col>
      <xdr:colOff>1223365</xdr:colOff>
      <xdr:row>9</xdr:row>
      <xdr:rowOff>766354</xdr:rowOff>
    </xdr:to>
    <xdr:sp macro="" textlink="">
      <xdr:nvSpPr>
        <xdr:cNvPr id="5" name="Rectangle à coins arrondis 25">
          <a:extLst>
            <a:ext uri="{FF2B5EF4-FFF2-40B4-BE49-F238E27FC236}">
              <a16:creationId xmlns:a16="http://schemas.microsoft.com/office/drawing/2014/main" id="{51D9C14F-2B5B-4DD5-B11C-DC68E37C4033}"/>
            </a:ext>
          </a:extLst>
        </xdr:cNvPr>
        <xdr:cNvSpPr/>
      </xdr:nvSpPr>
      <xdr:spPr>
        <a:xfrm>
          <a:off x="6667500" y="2579077"/>
          <a:ext cx="1204315" cy="766354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9</xdr:row>
      <xdr:rowOff>0</xdr:rowOff>
    </xdr:from>
    <xdr:to>
      <xdr:col>13</xdr:col>
      <xdr:colOff>1223365</xdr:colOff>
      <xdr:row>9</xdr:row>
      <xdr:rowOff>766354</xdr:rowOff>
    </xdr:to>
    <xdr:sp macro="" textlink="">
      <xdr:nvSpPr>
        <xdr:cNvPr id="6" name="Rectangle à coins arrondis 25">
          <a:extLst>
            <a:ext uri="{FF2B5EF4-FFF2-40B4-BE49-F238E27FC236}">
              <a16:creationId xmlns:a16="http://schemas.microsoft.com/office/drawing/2014/main" id="{B806B4DA-0115-4B24-907C-43FB72978805}"/>
            </a:ext>
          </a:extLst>
        </xdr:cNvPr>
        <xdr:cNvSpPr/>
      </xdr:nvSpPr>
      <xdr:spPr>
        <a:xfrm>
          <a:off x="6667500" y="2579077"/>
          <a:ext cx="1204315" cy="766354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9</xdr:row>
      <xdr:rowOff>0</xdr:rowOff>
    </xdr:from>
    <xdr:to>
      <xdr:col>13</xdr:col>
      <xdr:colOff>1223365</xdr:colOff>
      <xdr:row>9</xdr:row>
      <xdr:rowOff>766354</xdr:rowOff>
    </xdr:to>
    <xdr:sp macro="" textlink="">
      <xdr:nvSpPr>
        <xdr:cNvPr id="7" name="Rectangle à coins arrondis 25">
          <a:extLst>
            <a:ext uri="{FF2B5EF4-FFF2-40B4-BE49-F238E27FC236}">
              <a16:creationId xmlns:a16="http://schemas.microsoft.com/office/drawing/2014/main" id="{8A5903AC-87AF-4CE3-84C8-358B72187619}"/>
            </a:ext>
          </a:extLst>
        </xdr:cNvPr>
        <xdr:cNvSpPr/>
      </xdr:nvSpPr>
      <xdr:spPr>
        <a:xfrm>
          <a:off x="6667500" y="2579077"/>
          <a:ext cx="1204315" cy="766354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8</xdr:col>
      <xdr:colOff>2699</xdr:colOff>
      <xdr:row>4</xdr:row>
      <xdr:rowOff>8965</xdr:rowOff>
    </xdr:to>
    <xdr:sp macro="" textlink="">
      <xdr:nvSpPr>
        <xdr:cNvPr id="8" name="Rectangle à coins arrondis 46">
          <a:extLst>
            <a:ext uri="{FF2B5EF4-FFF2-40B4-BE49-F238E27FC236}">
              <a16:creationId xmlns:a16="http://schemas.microsoft.com/office/drawing/2014/main" id="{3539160C-CCCA-43C4-9C6F-08E90B787DEC}"/>
            </a:ext>
          </a:extLst>
        </xdr:cNvPr>
        <xdr:cNvSpPr/>
      </xdr:nvSpPr>
      <xdr:spPr>
        <a:xfrm>
          <a:off x="4073769" y="732692"/>
          <a:ext cx="1204315" cy="770965"/>
        </a:xfrm>
        <a:prstGeom prst="roundRect">
          <a:avLst/>
        </a:prstGeom>
        <a:noFill/>
        <a:ln w="22225">
          <a:solidFill>
            <a:schemeClr val="tx1">
              <a:lumMod val="50000"/>
              <a:lumOff val="5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9</xdr:col>
      <xdr:colOff>0</xdr:colOff>
      <xdr:row>3</xdr:row>
      <xdr:rowOff>0</xdr:rowOff>
    </xdr:from>
    <xdr:to>
      <xdr:col>10</xdr:col>
      <xdr:colOff>2700</xdr:colOff>
      <xdr:row>4</xdr:row>
      <xdr:rowOff>8965</xdr:rowOff>
    </xdr:to>
    <xdr:sp macro="" textlink="">
      <xdr:nvSpPr>
        <xdr:cNvPr id="9" name="Rectangle à coins arrondis 46">
          <a:extLst>
            <a:ext uri="{FF2B5EF4-FFF2-40B4-BE49-F238E27FC236}">
              <a16:creationId xmlns:a16="http://schemas.microsoft.com/office/drawing/2014/main" id="{E0E7B955-6676-4A06-B3FD-27B63828F05A}"/>
            </a:ext>
          </a:extLst>
        </xdr:cNvPr>
        <xdr:cNvSpPr/>
      </xdr:nvSpPr>
      <xdr:spPr>
        <a:xfrm>
          <a:off x="5370635" y="732692"/>
          <a:ext cx="1204315" cy="770965"/>
        </a:xfrm>
        <a:prstGeom prst="roundRect">
          <a:avLst/>
        </a:prstGeom>
        <a:noFill/>
        <a:ln w="22225">
          <a:solidFill>
            <a:schemeClr val="tx1">
              <a:lumMod val="50000"/>
              <a:lumOff val="5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4</xdr:row>
      <xdr:rowOff>165652</xdr:rowOff>
    </xdr:from>
    <xdr:to>
      <xdr:col>11</xdr:col>
      <xdr:colOff>1223365</xdr:colOff>
      <xdr:row>5</xdr:row>
      <xdr:rowOff>766354</xdr:rowOff>
    </xdr:to>
    <xdr:sp macro="" textlink="">
      <xdr:nvSpPr>
        <xdr:cNvPr id="93" name="Rectangle à coins arrondis 92">
          <a:extLst>
            <a:ext uri="{FF2B5EF4-FFF2-40B4-BE49-F238E27FC236}">
              <a16:creationId xmlns:a16="http://schemas.microsoft.com/office/drawing/2014/main" id="{00000000-0008-0000-0C00-00005D000000}"/>
            </a:ext>
          </a:extLst>
        </xdr:cNvPr>
        <xdr:cNvSpPr/>
      </xdr:nvSpPr>
      <xdr:spPr>
        <a:xfrm>
          <a:off x="6858000" y="168203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4</xdr:row>
      <xdr:rowOff>165652</xdr:rowOff>
    </xdr:from>
    <xdr:to>
      <xdr:col>13</xdr:col>
      <xdr:colOff>1223365</xdr:colOff>
      <xdr:row>5</xdr:row>
      <xdr:rowOff>766354</xdr:rowOff>
    </xdr:to>
    <xdr:sp macro="" textlink="">
      <xdr:nvSpPr>
        <xdr:cNvPr id="94" name="Rectangle à coins arrondis 93">
          <a:extLst>
            <a:ext uri="{FF2B5EF4-FFF2-40B4-BE49-F238E27FC236}">
              <a16:creationId xmlns:a16="http://schemas.microsoft.com/office/drawing/2014/main" id="{00000000-0008-0000-0C00-00005E000000}"/>
            </a:ext>
          </a:extLst>
        </xdr:cNvPr>
        <xdr:cNvSpPr/>
      </xdr:nvSpPr>
      <xdr:spPr>
        <a:xfrm>
          <a:off x="8191500" y="168203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6</xdr:row>
      <xdr:rowOff>165652</xdr:rowOff>
    </xdr:from>
    <xdr:to>
      <xdr:col>11</xdr:col>
      <xdr:colOff>1223365</xdr:colOff>
      <xdr:row>7</xdr:row>
      <xdr:rowOff>766354</xdr:rowOff>
    </xdr:to>
    <xdr:sp macro="" textlink="">
      <xdr:nvSpPr>
        <xdr:cNvPr id="95" name="Rectangle à coins arrondis 94">
          <a:extLst>
            <a:ext uri="{FF2B5EF4-FFF2-40B4-BE49-F238E27FC236}">
              <a16:creationId xmlns:a16="http://schemas.microsoft.com/office/drawing/2014/main" id="{00000000-0008-0000-0C00-00005F000000}"/>
            </a:ext>
          </a:extLst>
        </xdr:cNvPr>
        <xdr:cNvSpPr/>
      </xdr:nvSpPr>
      <xdr:spPr>
        <a:xfrm>
          <a:off x="6858000" y="261929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6</xdr:row>
      <xdr:rowOff>165652</xdr:rowOff>
    </xdr:from>
    <xdr:to>
      <xdr:col>13</xdr:col>
      <xdr:colOff>1223365</xdr:colOff>
      <xdr:row>7</xdr:row>
      <xdr:rowOff>766354</xdr:rowOff>
    </xdr:to>
    <xdr:sp macro="" textlink="">
      <xdr:nvSpPr>
        <xdr:cNvPr id="96" name="Rectangle à coins arrondis 95">
          <a:extLst>
            <a:ext uri="{FF2B5EF4-FFF2-40B4-BE49-F238E27FC236}">
              <a16:creationId xmlns:a16="http://schemas.microsoft.com/office/drawing/2014/main" id="{00000000-0008-0000-0C00-000060000000}"/>
            </a:ext>
          </a:extLst>
        </xdr:cNvPr>
        <xdr:cNvSpPr/>
      </xdr:nvSpPr>
      <xdr:spPr>
        <a:xfrm>
          <a:off x="8191500" y="261929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8</xdr:row>
      <xdr:rowOff>165652</xdr:rowOff>
    </xdr:from>
    <xdr:to>
      <xdr:col>11</xdr:col>
      <xdr:colOff>1223365</xdr:colOff>
      <xdr:row>9</xdr:row>
      <xdr:rowOff>766354</xdr:rowOff>
    </xdr:to>
    <xdr:sp macro="" textlink="">
      <xdr:nvSpPr>
        <xdr:cNvPr id="97" name="Rectangle à coins arrondis 96">
          <a:extLst>
            <a:ext uri="{FF2B5EF4-FFF2-40B4-BE49-F238E27FC236}">
              <a16:creationId xmlns:a16="http://schemas.microsoft.com/office/drawing/2014/main" id="{00000000-0008-0000-0C00-000061000000}"/>
            </a:ext>
          </a:extLst>
        </xdr:cNvPr>
        <xdr:cNvSpPr/>
      </xdr:nvSpPr>
      <xdr:spPr>
        <a:xfrm>
          <a:off x="6858000" y="355655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8</xdr:row>
      <xdr:rowOff>165652</xdr:rowOff>
    </xdr:from>
    <xdr:to>
      <xdr:col>13</xdr:col>
      <xdr:colOff>1223365</xdr:colOff>
      <xdr:row>9</xdr:row>
      <xdr:rowOff>766354</xdr:rowOff>
    </xdr:to>
    <xdr:sp macro="" textlink="">
      <xdr:nvSpPr>
        <xdr:cNvPr id="98" name="Rectangle à coins arrondis 97">
          <a:extLst>
            <a:ext uri="{FF2B5EF4-FFF2-40B4-BE49-F238E27FC236}">
              <a16:creationId xmlns:a16="http://schemas.microsoft.com/office/drawing/2014/main" id="{00000000-0008-0000-0C00-000062000000}"/>
            </a:ext>
          </a:extLst>
        </xdr:cNvPr>
        <xdr:cNvSpPr/>
      </xdr:nvSpPr>
      <xdr:spPr>
        <a:xfrm>
          <a:off x="8191500" y="355655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4</xdr:row>
      <xdr:rowOff>165652</xdr:rowOff>
    </xdr:from>
    <xdr:to>
      <xdr:col>13</xdr:col>
      <xdr:colOff>1223365</xdr:colOff>
      <xdr:row>5</xdr:row>
      <xdr:rowOff>766354</xdr:rowOff>
    </xdr:to>
    <xdr:sp macro="" textlink="">
      <xdr:nvSpPr>
        <xdr:cNvPr id="101" name="Rectangle à coins arrondis 100">
          <a:extLst>
            <a:ext uri="{FF2B5EF4-FFF2-40B4-BE49-F238E27FC236}">
              <a16:creationId xmlns:a16="http://schemas.microsoft.com/office/drawing/2014/main" id="{00000000-0008-0000-0C00-000065000000}"/>
            </a:ext>
          </a:extLst>
        </xdr:cNvPr>
        <xdr:cNvSpPr/>
      </xdr:nvSpPr>
      <xdr:spPr>
        <a:xfrm>
          <a:off x="8191500" y="168203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6</xdr:row>
      <xdr:rowOff>165652</xdr:rowOff>
    </xdr:from>
    <xdr:to>
      <xdr:col>11</xdr:col>
      <xdr:colOff>1223365</xdr:colOff>
      <xdr:row>7</xdr:row>
      <xdr:rowOff>766354</xdr:rowOff>
    </xdr:to>
    <xdr:sp macro="" textlink="">
      <xdr:nvSpPr>
        <xdr:cNvPr id="102" name="Rectangle à coins arrondis 101">
          <a:extLst>
            <a:ext uri="{FF2B5EF4-FFF2-40B4-BE49-F238E27FC236}">
              <a16:creationId xmlns:a16="http://schemas.microsoft.com/office/drawing/2014/main" id="{00000000-0008-0000-0C00-000066000000}"/>
            </a:ext>
          </a:extLst>
        </xdr:cNvPr>
        <xdr:cNvSpPr/>
      </xdr:nvSpPr>
      <xdr:spPr>
        <a:xfrm>
          <a:off x="6858000" y="261929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6</xdr:row>
      <xdr:rowOff>165652</xdr:rowOff>
    </xdr:from>
    <xdr:to>
      <xdr:col>13</xdr:col>
      <xdr:colOff>1223365</xdr:colOff>
      <xdr:row>7</xdr:row>
      <xdr:rowOff>766354</xdr:rowOff>
    </xdr:to>
    <xdr:sp macro="" textlink="">
      <xdr:nvSpPr>
        <xdr:cNvPr id="103" name="Rectangle à coins arrondis 102">
          <a:extLst>
            <a:ext uri="{FF2B5EF4-FFF2-40B4-BE49-F238E27FC236}">
              <a16:creationId xmlns:a16="http://schemas.microsoft.com/office/drawing/2014/main" id="{00000000-0008-0000-0C00-000067000000}"/>
            </a:ext>
          </a:extLst>
        </xdr:cNvPr>
        <xdr:cNvSpPr/>
      </xdr:nvSpPr>
      <xdr:spPr>
        <a:xfrm>
          <a:off x="8191500" y="261929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6</xdr:row>
      <xdr:rowOff>165652</xdr:rowOff>
    </xdr:from>
    <xdr:to>
      <xdr:col>13</xdr:col>
      <xdr:colOff>1223365</xdr:colOff>
      <xdr:row>7</xdr:row>
      <xdr:rowOff>766354</xdr:rowOff>
    </xdr:to>
    <xdr:sp macro="" textlink="">
      <xdr:nvSpPr>
        <xdr:cNvPr id="104" name="Rectangle à coins arrondis 103">
          <a:extLst>
            <a:ext uri="{FF2B5EF4-FFF2-40B4-BE49-F238E27FC236}">
              <a16:creationId xmlns:a16="http://schemas.microsoft.com/office/drawing/2014/main" id="{00000000-0008-0000-0C00-000068000000}"/>
            </a:ext>
          </a:extLst>
        </xdr:cNvPr>
        <xdr:cNvSpPr/>
      </xdr:nvSpPr>
      <xdr:spPr>
        <a:xfrm>
          <a:off x="8191500" y="261929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8</xdr:row>
      <xdr:rowOff>165652</xdr:rowOff>
    </xdr:from>
    <xdr:to>
      <xdr:col>11</xdr:col>
      <xdr:colOff>1223365</xdr:colOff>
      <xdr:row>9</xdr:row>
      <xdr:rowOff>766354</xdr:rowOff>
    </xdr:to>
    <xdr:sp macro="" textlink="">
      <xdr:nvSpPr>
        <xdr:cNvPr id="105" name="Rectangle à coins arrondis 104">
          <a:extLst>
            <a:ext uri="{FF2B5EF4-FFF2-40B4-BE49-F238E27FC236}">
              <a16:creationId xmlns:a16="http://schemas.microsoft.com/office/drawing/2014/main" id="{00000000-0008-0000-0C00-000069000000}"/>
            </a:ext>
          </a:extLst>
        </xdr:cNvPr>
        <xdr:cNvSpPr/>
      </xdr:nvSpPr>
      <xdr:spPr>
        <a:xfrm>
          <a:off x="6858000" y="355655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8</xdr:row>
      <xdr:rowOff>165652</xdr:rowOff>
    </xdr:from>
    <xdr:to>
      <xdr:col>13</xdr:col>
      <xdr:colOff>1223365</xdr:colOff>
      <xdr:row>9</xdr:row>
      <xdr:rowOff>766354</xdr:rowOff>
    </xdr:to>
    <xdr:sp macro="" textlink="">
      <xdr:nvSpPr>
        <xdr:cNvPr id="106" name="Rectangle à coins arrondis 105">
          <a:extLst>
            <a:ext uri="{FF2B5EF4-FFF2-40B4-BE49-F238E27FC236}">
              <a16:creationId xmlns:a16="http://schemas.microsoft.com/office/drawing/2014/main" id="{00000000-0008-0000-0C00-00006A000000}"/>
            </a:ext>
          </a:extLst>
        </xdr:cNvPr>
        <xdr:cNvSpPr/>
      </xdr:nvSpPr>
      <xdr:spPr>
        <a:xfrm>
          <a:off x="8191500" y="355655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8</xdr:row>
      <xdr:rowOff>165652</xdr:rowOff>
    </xdr:from>
    <xdr:to>
      <xdr:col>13</xdr:col>
      <xdr:colOff>1223365</xdr:colOff>
      <xdr:row>9</xdr:row>
      <xdr:rowOff>766354</xdr:rowOff>
    </xdr:to>
    <xdr:sp macro="" textlink="">
      <xdr:nvSpPr>
        <xdr:cNvPr id="107" name="Rectangle à coins arrondis 106">
          <a:extLst>
            <a:ext uri="{FF2B5EF4-FFF2-40B4-BE49-F238E27FC236}">
              <a16:creationId xmlns:a16="http://schemas.microsoft.com/office/drawing/2014/main" id="{00000000-0008-0000-0C00-00006B000000}"/>
            </a:ext>
          </a:extLst>
        </xdr:cNvPr>
        <xdr:cNvSpPr/>
      </xdr:nvSpPr>
      <xdr:spPr>
        <a:xfrm>
          <a:off x="8191500" y="355655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1223365</xdr:colOff>
      <xdr:row>5</xdr:row>
      <xdr:rowOff>766354</xdr:rowOff>
    </xdr:to>
    <xdr:sp macro="" textlink="">
      <xdr:nvSpPr>
        <xdr:cNvPr id="123" name="Rectangle à coins arrondis 122">
          <a:extLst>
            <a:ext uri="{FF2B5EF4-FFF2-40B4-BE49-F238E27FC236}">
              <a16:creationId xmlns:a16="http://schemas.microsoft.com/office/drawing/2014/main" id="{00000000-0008-0000-0C00-00007B000000}"/>
            </a:ext>
          </a:extLst>
        </xdr:cNvPr>
        <xdr:cNvSpPr/>
      </xdr:nvSpPr>
      <xdr:spPr>
        <a:xfrm>
          <a:off x="4191000" y="746760"/>
          <a:ext cx="1223365" cy="766354"/>
        </a:xfrm>
        <a:prstGeom prst="roundRect">
          <a:avLst/>
        </a:prstGeom>
        <a:noFill/>
        <a:ln w="22225">
          <a:solidFill>
            <a:srgbClr val="9966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5</xdr:row>
      <xdr:rowOff>0</xdr:rowOff>
    </xdr:from>
    <xdr:to>
      <xdr:col>3</xdr:col>
      <xdr:colOff>1223365</xdr:colOff>
      <xdr:row>5</xdr:row>
      <xdr:rowOff>766354</xdr:rowOff>
    </xdr:to>
    <xdr:sp macro="" textlink="">
      <xdr:nvSpPr>
        <xdr:cNvPr id="124" name="Rectangle à coins arrondis 123">
          <a:extLst>
            <a:ext uri="{FF2B5EF4-FFF2-40B4-BE49-F238E27FC236}">
              <a16:creationId xmlns:a16="http://schemas.microsoft.com/office/drawing/2014/main" id="{00000000-0008-0000-0C00-00007C000000}"/>
            </a:ext>
          </a:extLst>
        </xdr:cNvPr>
        <xdr:cNvSpPr/>
      </xdr:nvSpPr>
      <xdr:spPr>
        <a:xfrm>
          <a:off x="4191000" y="746760"/>
          <a:ext cx="1223365" cy="766354"/>
        </a:xfrm>
        <a:prstGeom prst="roundRect">
          <a:avLst/>
        </a:prstGeom>
        <a:noFill/>
        <a:ln w="22225">
          <a:solidFill>
            <a:srgbClr val="9966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5</xdr:row>
      <xdr:rowOff>0</xdr:rowOff>
    </xdr:from>
    <xdr:to>
      <xdr:col>5</xdr:col>
      <xdr:colOff>1223365</xdr:colOff>
      <xdr:row>5</xdr:row>
      <xdr:rowOff>766354</xdr:rowOff>
    </xdr:to>
    <xdr:sp macro="" textlink="">
      <xdr:nvSpPr>
        <xdr:cNvPr id="125" name="Rectangle à coins arrondis 124">
          <a:extLst>
            <a:ext uri="{FF2B5EF4-FFF2-40B4-BE49-F238E27FC236}">
              <a16:creationId xmlns:a16="http://schemas.microsoft.com/office/drawing/2014/main" id="{00000000-0008-0000-0C00-00007D000000}"/>
            </a:ext>
          </a:extLst>
        </xdr:cNvPr>
        <xdr:cNvSpPr/>
      </xdr:nvSpPr>
      <xdr:spPr>
        <a:xfrm>
          <a:off x="4191000" y="746760"/>
          <a:ext cx="1223365" cy="766354"/>
        </a:xfrm>
        <a:prstGeom prst="roundRect">
          <a:avLst/>
        </a:prstGeom>
        <a:noFill/>
        <a:ln w="22225">
          <a:solidFill>
            <a:srgbClr val="9966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1223365</xdr:colOff>
      <xdr:row>5</xdr:row>
      <xdr:rowOff>766354</xdr:rowOff>
    </xdr:to>
    <xdr:sp macro="" textlink="">
      <xdr:nvSpPr>
        <xdr:cNvPr id="126" name="Rectangle à coins arrondis 125">
          <a:extLst>
            <a:ext uri="{FF2B5EF4-FFF2-40B4-BE49-F238E27FC236}">
              <a16:creationId xmlns:a16="http://schemas.microsoft.com/office/drawing/2014/main" id="{00000000-0008-0000-0C00-00007E000000}"/>
            </a:ext>
          </a:extLst>
        </xdr:cNvPr>
        <xdr:cNvSpPr/>
      </xdr:nvSpPr>
      <xdr:spPr>
        <a:xfrm>
          <a:off x="4191000" y="746760"/>
          <a:ext cx="1223365" cy="766354"/>
        </a:xfrm>
        <a:prstGeom prst="roundRect">
          <a:avLst/>
        </a:prstGeom>
        <a:noFill/>
        <a:ln w="22225">
          <a:solidFill>
            <a:srgbClr val="9966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1223365</xdr:colOff>
      <xdr:row>5</xdr:row>
      <xdr:rowOff>766354</xdr:rowOff>
    </xdr:to>
    <xdr:sp macro="" textlink="">
      <xdr:nvSpPr>
        <xdr:cNvPr id="127" name="Rectangle à coins arrondis 126">
          <a:extLst>
            <a:ext uri="{FF2B5EF4-FFF2-40B4-BE49-F238E27FC236}">
              <a16:creationId xmlns:a16="http://schemas.microsoft.com/office/drawing/2014/main" id="{00000000-0008-0000-0C00-00007F000000}"/>
            </a:ext>
          </a:extLst>
        </xdr:cNvPr>
        <xdr:cNvSpPr/>
      </xdr:nvSpPr>
      <xdr:spPr>
        <a:xfrm>
          <a:off x="4191000" y="746760"/>
          <a:ext cx="1223365" cy="766354"/>
        </a:xfrm>
        <a:prstGeom prst="roundRect">
          <a:avLst/>
        </a:prstGeom>
        <a:noFill/>
        <a:ln w="22225">
          <a:solidFill>
            <a:srgbClr val="9966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1223365</xdr:colOff>
      <xdr:row>11</xdr:row>
      <xdr:rowOff>766354</xdr:rowOff>
    </xdr:to>
    <xdr:sp macro="" textlink="">
      <xdr:nvSpPr>
        <xdr:cNvPr id="128" name="Rectangle à coins arrondis 127">
          <a:extLst>
            <a:ext uri="{FF2B5EF4-FFF2-40B4-BE49-F238E27FC236}">
              <a16:creationId xmlns:a16="http://schemas.microsoft.com/office/drawing/2014/main" id="{00000000-0008-0000-0C00-000080000000}"/>
            </a:ext>
          </a:extLst>
        </xdr:cNvPr>
        <xdr:cNvSpPr/>
      </xdr:nvSpPr>
      <xdr:spPr>
        <a:xfrm>
          <a:off x="4191000" y="746760"/>
          <a:ext cx="1223365" cy="766354"/>
        </a:xfrm>
        <a:prstGeom prst="roundRect">
          <a:avLst/>
        </a:prstGeom>
        <a:noFill/>
        <a:ln w="22225">
          <a:solidFill>
            <a:srgbClr val="9966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1223365</xdr:colOff>
      <xdr:row>11</xdr:row>
      <xdr:rowOff>766354</xdr:rowOff>
    </xdr:to>
    <xdr:sp macro="" textlink="">
      <xdr:nvSpPr>
        <xdr:cNvPr id="129" name="Rectangle à coins arrondis 128">
          <a:extLst>
            <a:ext uri="{FF2B5EF4-FFF2-40B4-BE49-F238E27FC236}">
              <a16:creationId xmlns:a16="http://schemas.microsoft.com/office/drawing/2014/main" id="{00000000-0008-0000-0C00-000081000000}"/>
            </a:ext>
          </a:extLst>
        </xdr:cNvPr>
        <xdr:cNvSpPr/>
      </xdr:nvSpPr>
      <xdr:spPr>
        <a:xfrm>
          <a:off x="4191000" y="746760"/>
          <a:ext cx="1223365" cy="766354"/>
        </a:xfrm>
        <a:prstGeom prst="roundRect">
          <a:avLst/>
        </a:prstGeom>
        <a:noFill/>
        <a:ln w="22225">
          <a:solidFill>
            <a:srgbClr val="9966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11</xdr:row>
      <xdr:rowOff>0</xdr:rowOff>
    </xdr:from>
    <xdr:to>
      <xdr:col>5</xdr:col>
      <xdr:colOff>1223365</xdr:colOff>
      <xdr:row>11</xdr:row>
      <xdr:rowOff>766354</xdr:rowOff>
    </xdr:to>
    <xdr:sp macro="" textlink="">
      <xdr:nvSpPr>
        <xdr:cNvPr id="130" name="Rectangle à coins arrondis 129">
          <a:extLst>
            <a:ext uri="{FF2B5EF4-FFF2-40B4-BE49-F238E27FC236}">
              <a16:creationId xmlns:a16="http://schemas.microsoft.com/office/drawing/2014/main" id="{00000000-0008-0000-0C00-000082000000}"/>
            </a:ext>
          </a:extLst>
        </xdr:cNvPr>
        <xdr:cNvSpPr/>
      </xdr:nvSpPr>
      <xdr:spPr>
        <a:xfrm>
          <a:off x="4191000" y="746760"/>
          <a:ext cx="1223365" cy="766354"/>
        </a:xfrm>
        <a:prstGeom prst="roundRect">
          <a:avLst/>
        </a:prstGeom>
        <a:noFill/>
        <a:ln w="22225">
          <a:solidFill>
            <a:srgbClr val="9966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11</xdr:row>
      <xdr:rowOff>0</xdr:rowOff>
    </xdr:from>
    <xdr:to>
      <xdr:col>7</xdr:col>
      <xdr:colOff>1223365</xdr:colOff>
      <xdr:row>11</xdr:row>
      <xdr:rowOff>766354</xdr:rowOff>
    </xdr:to>
    <xdr:sp macro="" textlink="">
      <xdr:nvSpPr>
        <xdr:cNvPr id="131" name="Rectangle à coins arrondis 130">
          <a:extLst>
            <a:ext uri="{FF2B5EF4-FFF2-40B4-BE49-F238E27FC236}">
              <a16:creationId xmlns:a16="http://schemas.microsoft.com/office/drawing/2014/main" id="{00000000-0008-0000-0C00-000083000000}"/>
            </a:ext>
          </a:extLst>
        </xdr:cNvPr>
        <xdr:cNvSpPr/>
      </xdr:nvSpPr>
      <xdr:spPr>
        <a:xfrm>
          <a:off x="4191000" y="746760"/>
          <a:ext cx="1223365" cy="766354"/>
        </a:xfrm>
        <a:prstGeom prst="roundRect">
          <a:avLst/>
        </a:prstGeom>
        <a:noFill/>
        <a:ln w="22225">
          <a:solidFill>
            <a:srgbClr val="9966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7</xdr:row>
      <xdr:rowOff>0</xdr:rowOff>
    </xdr:from>
    <xdr:to>
      <xdr:col>1</xdr:col>
      <xdr:colOff>1223365</xdr:colOff>
      <xdr:row>7</xdr:row>
      <xdr:rowOff>766354</xdr:rowOff>
    </xdr:to>
    <xdr:sp macro="" textlink="">
      <xdr:nvSpPr>
        <xdr:cNvPr id="132" name="Rectangle à coins arrondis 131">
          <a:extLst>
            <a:ext uri="{FF2B5EF4-FFF2-40B4-BE49-F238E27FC236}">
              <a16:creationId xmlns:a16="http://schemas.microsoft.com/office/drawing/2014/main" id="{00000000-0008-0000-0C00-000084000000}"/>
            </a:ext>
          </a:extLst>
        </xdr:cNvPr>
        <xdr:cNvSpPr/>
      </xdr:nvSpPr>
      <xdr:spPr>
        <a:xfrm>
          <a:off x="190500" y="1684020"/>
          <a:ext cx="1223365" cy="766354"/>
        </a:xfrm>
        <a:prstGeom prst="roundRect">
          <a:avLst/>
        </a:prstGeom>
        <a:noFill/>
        <a:ln w="22225">
          <a:solidFill>
            <a:srgbClr val="9966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7</xdr:row>
      <xdr:rowOff>0</xdr:rowOff>
    </xdr:from>
    <xdr:to>
      <xdr:col>3</xdr:col>
      <xdr:colOff>1223365</xdr:colOff>
      <xdr:row>7</xdr:row>
      <xdr:rowOff>766354</xdr:rowOff>
    </xdr:to>
    <xdr:sp macro="" textlink="">
      <xdr:nvSpPr>
        <xdr:cNvPr id="133" name="Rectangle à coins arrondis 132">
          <a:extLst>
            <a:ext uri="{FF2B5EF4-FFF2-40B4-BE49-F238E27FC236}">
              <a16:creationId xmlns:a16="http://schemas.microsoft.com/office/drawing/2014/main" id="{00000000-0008-0000-0C00-000085000000}"/>
            </a:ext>
          </a:extLst>
        </xdr:cNvPr>
        <xdr:cNvSpPr/>
      </xdr:nvSpPr>
      <xdr:spPr>
        <a:xfrm>
          <a:off x="1524000" y="1684020"/>
          <a:ext cx="1223365" cy="766354"/>
        </a:xfrm>
        <a:prstGeom prst="roundRect">
          <a:avLst/>
        </a:prstGeom>
        <a:noFill/>
        <a:ln w="22225">
          <a:solidFill>
            <a:srgbClr val="9966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7</xdr:row>
      <xdr:rowOff>0</xdr:rowOff>
    </xdr:from>
    <xdr:to>
      <xdr:col>5</xdr:col>
      <xdr:colOff>1223365</xdr:colOff>
      <xdr:row>7</xdr:row>
      <xdr:rowOff>766354</xdr:rowOff>
    </xdr:to>
    <xdr:sp macro="" textlink="">
      <xdr:nvSpPr>
        <xdr:cNvPr id="134" name="Rectangle à coins arrondis 133">
          <a:extLst>
            <a:ext uri="{FF2B5EF4-FFF2-40B4-BE49-F238E27FC236}">
              <a16:creationId xmlns:a16="http://schemas.microsoft.com/office/drawing/2014/main" id="{00000000-0008-0000-0C00-000086000000}"/>
            </a:ext>
          </a:extLst>
        </xdr:cNvPr>
        <xdr:cNvSpPr/>
      </xdr:nvSpPr>
      <xdr:spPr>
        <a:xfrm>
          <a:off x="2857500" y="1684020"/>
          <a:ext cx="1223365" cy="766354"/>
        </a:xfrm>
        <a:prstGeom prst="roundRect">
          <a:avLst/>
        </a:prstGeom>
        <a:noFill/>
        <a:ln w="22225">
          <a:solidFill>
            <a:srgbClr val="9966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1223365</xdr:colOff>
      <xdr:row>7</xdr:row>
      <xdr:rowOff>766354</xdr:rowOff>
    </xdr:to>
    <xdr:sp macro="" textlink="">
      <xdr:nvSpPr>
        <xdr:cNvPr id="135" name="Rectangle à coins arrondis 134">
          <a:extLst>
            <a:ext uri="{FF2B5EF4-FFF2-40B4-BE49-F238E27FC236}">
              <a16:creationId xmlns:a16="http://schemas.microsoft.com/office/drawing/2014/main" id="{00000000-0008-0000-0C00-000087000000}"/>
            </a:ext>
          </a:extLst>
        </xdr:cNvPr>
        <xdr:cNvSpPr/>
      </xdr:nvSpPr>
      <xdr:spPr>
        <a:xfrm>
          <a:off x="4191000" y="1684020"/>
          <a:ext cx="1223365" cy="766354"/>
        </a:xfrm>
        <a:prstGeom prst="roundRect">
          <a:avLst/>
        </a:prstGeom>
        <a:noFill/>
        <a:ln w="22225">
          <a:solidFill>
            <a:srgbClr val="9966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7</xdr:row>
      <xdr:rowOff>0</xdr:rowOff>
    </xdr:from>
    <xdr:to>
      <xdr:col>9</xdr:col>
      <xdr:colOff>1223365</xdr:colOff>
      <xdr:row>7</xdr:row>
      <xdr:rowOff>766354</xdr:rowOff>
    </xdr:to>
    <xdr:sp macro="" textlink="">
      <xdr:nvSpPr>
        <xdr:cNvPr id="136" name="Rectangle à coins arrondis 135">
          <a:extLst>
            <a:ext uri="{FF2B5EF4-FFF2-40B4-BE49-F238E27FC236}">
              <a16:creationId xmlns:a16="http://schemas.microsoft.com/office/drawing/2014/main" id="{00000000-0008-0000-0C00-000088000000}"/>
            </a:ext>
          </a:extLst>
        </xdr:cNvPr>
        <xdr:cNvSpPr/>
      </xdr:nvSpPr>
      <xdr:spPr>
        <a:xfrm>
          <a:off x="5524500" y="1684020"/>
          <a:ext cx="1223365" cy="766354"/>
        </a:xfrm>
        <a:prstGeom prst="roundRect">
          <a:avLst/>
        </a:prstGeom>
        <a:noFill/>
        <a:ln w="22225">
          <a:solidFill>
            <a:srgbClr val="9966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1223365</xdr:colOff>
      <xdr:row>9</xdr:row>
      <xdr:rowOff>766354</xdr:rowOff>
    </xdr:to>
    <xdr:sp macro="" textlink="">
      <xdr:nvSpPr>
        <xdr:cNvPr id="137" name="Rectangle à coins arrondis 136">
          <a:extLst>
            <a:ext uri="{FF2B5EF4-FFF2-40B4-BE49-F238E27FC236}">
              <a16:creationId xmlns:a16="http://schemas.microsoft.com/office/drawing/2014/main" id="{00000000-0008-0000-0C00-000089000000}"/>
            </a:ext>
          </a:extLst>
        </xdr:cNvPr>
        <xdr:cNvSpPr/>
      </xdr:nvSpPr>
      <xdr:spPr>
        <a:xfrm>
          <a:off x="190500" y="1684020"/>
          <a:ext cx="1223365" cy="766354"/>
        </a:xfrm>
        <a:prstGeom prst="roundRect">
          <a:avLst/>
        </a:prstGeom>
        <a:noFill/>
        <a:ln w="22225">
          <a:solidFill>
            <a:srgbClr val="9966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9</xdr:row>
      <xdr:rowOff>0</xdr:rowOff>
    </xdr:from>
    <xdr:to>
      <xdr:col>3</xdr:col>
      <xdr:colOff>1223365</xdr:colOff>
      <xdr:row>9</xdr:row>
      <xdr:rowOff>766354</xdr:rowOff>
    </xdr:to>
    <xdr:sp macro="" textlink="">
      <xdr:nvSpPr>
        <xdr:cNvPr id="138" name="Rectangle à coins arrondis 137">
          <a:extLst>
            <a:ext uri="{FF2B5EF4-FFF2-40B4-BE49-F238E27FC236}">
              <a16:creationId xmlns:a16="http://schemas.microsoft.com/office/drawing/2014/main" id="{00000000-0008-0000-0C00-00008A000000}"/>
            </a:ext>
          </a:extLst>
        </xdr:cNvPr>
        <xdr:cNvSpPr/>
      </xdr:nvSpPr>
      <xdr:spPr>
        <a:xfrm>
          <a:off x="1524000" y="1684020"/>
          <a:ext cx="1223365" cy="766354"/>
        </a:xfrm>
        <a:prstGeom prst="roundRect">
          <a:avLst/>
        </a:prstGeom>
        <a:noFill/>
        <a:ln w="22225">
          <a:solidFill>
            <a:srgbClr val="9966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9</xdr:row>
      <xdr:rowOff>0</xdr:rowOff>
    </xdr:from>
    <xdr:to>
      <xdr:col>5</xdr:col>
      <xdr:colOff>1223365</xdr:colOff>
      <xdr:row>9</xdr:row>
      <xdr:rowOff>766354</xdr:rowOff>
    </xdr:to>
    <xdr:sp macro="" textlink="">
      <xdr:nvSpPr>
        <xdr:cNvPr id="139" name="Rectangle à coins arrondis 138">
          <a:extLst>
            <a:ext uri="{FF2B5EF4-FFF2-40B4-BE49-F238E27FC236}">
              <a16:creationId xmlns:a16="http://schemas.microsoft.com/office/drawing/2014/main" id="{00000000-0008-0000-0C00-00008B000000}"/>
            </a:ext>
          </a:extLst>
        </xdr:cNvPr>
        <xdr:cNvSpPr/>
      </xdr:nvSpPr>
      <xdr:spPr>
        <a:xfrm>
          <a:off x="2857500" y="1684020"/>
          <a:ext cx="1223365" cy="766354"/>
        </a:xfrm>
        <a:prstGeom prst="roundRect">
          <a:avLst/>
        </a:prstGeom>
        <a:noFill/>
        <a:ln w="22225">
          <a:solidFill>
            <a:srgbClr val="9966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7</xdr:col>
      <xdr:colOff>1223365</xdr:colOff>
      <xdr:row>9</xdr:row>
      <xdr:rowOff>766354</xdr:rowOff>
    </xdr:to>
    <xdr:sp macro="" textlink="">
      <xdr:nvSpPr>
        <xdr:cNvPr id="140" name="Rectangle à coins arrondis 139">
          <a:extLst>
            <a:ext uri="{FF2B5EF4-FFF2-40B4-BE49-F238E27FC236}">
              <a16:creationId xmlns:a16="http://schemas.microsoft.com/office/drawing/2014/main" id="{00000000-0008-0000-0C00-00008C000000}"/>
            </a:ext>
          </a:extLst>
        </xdr:cNvPr>
        <xdr:cNvSpPr/>
      </xdr:nvSpPr>
      <xdr:spPr>
        <a:xfrm>
          <a:off x="4191000" y="1684020"/>
          <a:ext cx="1223365" cy="766354"/>
        </a:xfrm>
        <a:prstGeom prst="roundRect">
          <a:avLst/>
        </a:prstGeom>
        <a:noFill/>
        <a:ln w="22225">
          <a:solidFill>
            <a:srgbClr val="9966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9</xdr:row>
      <xdr:rowOff>0</xdr:rowOff>
    </xdr:from>
    <xdr:to>
      <xdr:col>9</xdr:col>
      <xdr:colOff>1223365</xdr:colOff>
      <xdr:row>9</xdr:row>
      <xdr:rowOff>766354</xdr:rowOff>
    </xdr:to>
    <xdr:sp macro="" textlink="">
      <xdr:nvSpPr>
        <xdr:cNvPr id="141" name="Rectangle à coins arrondis 140">
          <a:extLst>
            <a:ext uri="{FF2B5EF4-FFF2-40B4-BE49-F238E27FC236}">
              <a16:creationId xmlns:a16="http://schemas.microsoft.com/office/drawing/2014/main" id="{00000000-0008-0000-0C00-00008D000000}"/>
            </a:ext>
          </a:extLst>
        </xdr:cNvPr>
        <xdr:cNvSpPr/>
      </xdr:nvSpPr>
      <xdr:spPr>
        <a:xfrm>
          <a:off x="5524500" y="1684020"/>
          <a:ext cx="1223365" cy="766354"/>
        </a:xfrm>
        <a:prstGeom prst="roundRect">
          <a:avLst/>
        </a:prstGeom>
        <a:noFill/>
        <a:ln w="22225">
          <a:solidFill>
            <a:srgbClr val="9966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1223365</xdr:colOff>
      <xdr:row>9</xdr:row>
      <xdr:rowOff>766354</xdr:rowOff>
    </xdr:to>
    <xdr:sp macro="" textlink="">
      <xdr:nvSpPr>
        <xdr:cNvPr id="142" name="Rectangle à coins arrondis 141">
          <a:extLst>
            <a:ext uri="{FF2B5EF4-FFF2-40B4-BE49-F238E27FC236}">
              <a16:creationId xmlns:a16="http://schemas.microsoft.com/office/drawing/2014/main" id="{00000000-0008-0000-0C00-00008E000000}"/>
            </a:ext>
          </a:extLst>
        </xdr:cNvPr>
        <xdr:cNvSpPr/>
      </xdr:nvSpPr>
      <xdr:spPr>
        <a:xfrm>
          <a:off x="190500" y="1684020"/>
          <a:ext cx="1223365" cy="766354"/>
        </a:xfrm>
        <a:prstGeom prst="roundRect">
          <a:avLst/>
        </a:prstGeom>
        <a:noFill/>
        <a:ln w="22225">
          <a:solidFill>
            <a:srgbClr val="9966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9</xdr:row>
      <xdr:rowOff>0</xdr:rowOff>
    </xdr:from>
    <xdr:to>
      <xdr:col>3</xdr:col>
      <xdr:colOff>1223365</xdr:colOff>
      <xdr:row>9</xdr:row>
      <xdr:rowOff>766354</xdr:rowOff>
    </xdr:to>
    <xdr:sp macro="" textlink="">
      <xdr:nvSpPr>
        <xdr:cNvPr id="143" name="Rectangle à coins arrondis 142">
          <a:extLst>
            <a:ext uri="{FF2B5EF4-FFF2-40B4-BE49-F238E27FC236}">
              <a16:creationId xmlns:a16="http://schemas.microsoft.com/office/drawing/2014/main" id="{00000000-0008-0000-0C00-00008F000000}"/>
            </a:ext>
          </a:extLst>
        </xdr:cNvPr>
        <xdr:cNvSpPr/>
      </xdr:nvSpPr>
      <xdr:spPr>
        <a:xfrm>
          <a:off x="1524000" y="1684020"/>
          <a:ext cx="1223365" cy="766354"/>
        </a:xfrm>
        <a:prstGeom prst="roundRect">
          <a:avLst/>
        </a:prstGeom>
        <a:noFill/>
        <a:ln w="22225">
          <a:solidFill>
            <a:srgbClr val="9966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9</xdr:row>
      <xdr:rowOff>0</xdr:rowOff>
    </xdr:from>
    <xdr:to>
      <xdr:col>5</xdr:col>
      <xdr:colOff>1223365</xdr:colOff>
      <xdr:row>9</xdr:row>
      <xdr:rowOff>766354</xdr:rowOff>
    </xdr:to>
    <xdr:sp macro="" textlink="">
      <xdr:nvSpPr>
        <xdr:cNvPr id="144" name="Rectangle à coins arrondis 143">
          <a:extLst>
            <a:ext uri="{FF2B5EF4-FFF2-40B4-BE49-F238E27FC236}">
              <a16:creationId xmlns:a16="http://schemas.microsoft.com/office/drawing/2014/main" id="{00000000-0008-0000-0C00-000090000000}"/>
            </a:ext>
          </a:extLst>
        </xdr:cNvPr>
        <xdr:cNvSpPr/>
      </xdr:nvSpPr>
      <xdr:spPr>
        <a:xfrm>
          <a:off x="2857500" y="1684020"/>
          <a:ext cx="1223365" cy="766354"/>
        </a:xfrm>
        <a:prstGeom prst="roundRect">
          <a:avLst/>
        </a:prstGeom>
        <a:noFill/>
        <a:ln w="22225">
          <a:solidFill>
            <a:srgbClr val="9966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7</xdr:col>
      <xdr:colOff>1223365</xdr:colOff>
      <xdr:row>9</xdr:row>
      <xdr:rowOff>766354</xdr:rowOff>
    </xdr:to>
    <xdr:sp macro="" textlink="">
      <xdr:nvSpPr>
        <xdr:cNvPr id="145" name="Rectangle à coins arrondis 144">
          <a:extLst>
            <a:ext uri="{FF2B5EF4-FFF2-40B4-BE49-F238E27FC236}">
              <a16:creationId xmlns:a16="http://schemas.microsoft.com/office/drawing/2014/main" id="{00000000-0008-0000-0C00-000091000000}"/>
            </a:ext>
          </a:extLst>
        </xdr:cNvPr>
        <xdr:cNvSpPr/>
      </xdr:nvSpPr>
      <xdr:spPr>
        <a:xfrm>
          <a:off x="4191000" y="1684020"/>
          <a:ext cx="1223365" cy="766354"/>
        </a:xfrm>
        <a:prstGeom prst="roundRect">
          <a:avLst/>
        </a:prstGeom>
        <a:noFill/>
        <a:ln w="22225">
          <a:solidFill>
            <a:srgbClr val="9966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9</xdr:row>
      <xdr:rowOff>0</xdr:rowOff>
    </xdr:from>
    <xdr:to>
      <xdr:col>9</xdr:col>
      <xdr:colOff>1223365</xdr:colOff>
      <xdr:row>9</xdr:row>
      <xdr:rowOff>766354</xdr:rowOff>
    </xdr:to>
    <xdr:sp macro="" textlink="">
      <xdr:nvSpPr>
        <xdr:cNvPr id="146" name="Rectangle à coins arrondis 145">
          <a:extLst>
            <a:ext uri="{FF2B5EF4-FFF2-40B4-BE49-F238E27FC236}">
              <a16:creationId xmlns:a16="http://schemas.microsoft.com/office/drawing/2014/main" id="{00000000-0008-0000-0C00-000092000000}"/>
            </a:ext>
          </a:extLst>
        </xdr:cNvPr>
        <xdr:cNvSpPr/>
      </xdr:nvSpPr>
      <xdr:spPr>
        <a:xfrm>
          <a:off x="5524500" y="1684020"/>
          <a:ext cx="1223365" cy="766354"/>
        </a:xfrm>
        <a:prstGeom prst="roundRect">
          <a:avLst/>
        </a:prstGeom>
        <a:noFill/>
        <a:ln w="22225">
          <a:solidFill>
            <a:srgbClr val="9966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6569</xdr:colOff>
      <xdr:row>13</xdr:row>
      <xdr:rowOff>0</xdr:rowOff>
    </xdr:from>
    <xdr:to>
      <xdr:col>14</xdr:col>
      <xdr:colOff>8965</xdr:colOff>
      <xdr:row>14</xdr:row>
      <xdr:rowOff>8965</xdr:rowOff>
    </xdr:to>
    <xdr:sp macro="" textlink="">
      <xdr:nvSpPr>
        <xdr:cNvPr id="51" name="Rectangle à coins arrondis 50">
          <a:extLst>
            <a:ext uri="{FF2B5EF4-FFF2-40B4-BE49-F238E27FC236}">
              <a16:creationId xmlns:a16="http://schemas.microsoft.com/office/drawing/2014/main" id="{00000000-0008-0000-0C00-000033000000}"/>
            </a:ext>
          </a:extLst>
        </xdr:cNvPr>
        <xdr:cNvSpPr/>
      </xdr:nvSpPr>
      <xdr:spPr>
        <a:xfrm>
          <a:off x="4092466" y="5373414"/>
          <a:ext cx="5106482" cy="770965"/>
        </a:xfrm>
        <a:prstGeom prst="roundRect">
          <a:avLst/>
        </a:prstGeom>
        <a:noFill/>
        <a:ln w="22225">
          <a:solidFill>
            <a:schemeClr val="tx1">
              <a:lumMod val="50000"/>
              <a:lumOff val="5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1</xdr:col>
      <xdr:colOff>0</xdr:colOff>
      <xdr:row>3</xdr:row>
      <xdr:rowOff>0</xdr:rowOff>
    </xdr:from>
    <xdr:to>
      <xdr:col>1</xdr:col>
      <xdr:colOff>1223365</xdr:colOff>
      <xdr:row>4</xdr:row>
      <xdr:rowOff>8965</xdr:rowOff>
    </xdr:to>
    <xdr:sp macro="" textlink="">
      <xdr:nvSpPr>
        <xdr:cNvPr id="52" name="Rectangle à coins arrondis 51">
          <a:extLst>
            <a:ext uri="{FF2B5EF4-FFF2-40B4-BE49-F238E27FC236}">
              <a16:creationId xmlns:a16="http://schemas.microsoft.com/office/drawing/2014/main" id="{00000000-0008-0000-0C00-000034000000}"/>
            </a:ext>
          </a:extLst>
        </xdr:cNvPr>
        <xdr:cNvSpPr/>
      </xdr:nvSpPr>
      <xdr:spPr>
        <a:xfrm>
          <a:off x="190500" y="746760"/>
          <a:ext cx="1223365" cy="778585"/>
        </a:xfrm>
        <a:prstGeom prst="roundRect">
          <a:avLst/>
        </a:prstGeom>
        <a:noFill/>
        <a:ln w="22225">
          <a:solidFill>
            <a:schemeClr val="accent1">
              <a:lumMod val="75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 editAs="oneCell">
    <xdr:from>
      <xdr:col>14</xdr:col>
      <xdr:colOff>896</xdr:colOff>
      <xdr:row>0</xdr:row>
      <xdr:rowOff>7410</xdr:rowOff>
    </xdr:from>
    <xdr:to>
      <xdr:col>15</xdr:col>
      <xdr:colOff>0</xdr:colOff>
      <xdr:row>2</xdr:row>
      <xdr:rowOff>45928</xdr:rowOff>
    </xdr:to>
    <xdr:pic>
      <xdr:nvPicPr>
        <xdr:cNvPr id="308255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C00-00001FB4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190879" y="7410"/>
          <a:ext cx="616587" cy="6165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</xdr:col>
      <xdr:colOff>70820</xdr:colOff>
      <xdr:row>5</xdr:row>
      <xdr:rowOff>268942</xdr:rowOff>
    </xdr:from>
    <xdr:to>
      <xdr:col>31</xdr:col>
      <xdr:colOff>349624</xdr:colOff>
      <xdr:row>5</xdr:row>
      <xdr:rowOff>546783</xdr:rowOff>
    </xdr:to>
    <xdr:sp macro="" textlink="">
      <xdr:nvSpPr>
        <xdr:cNvPr id="53" name="Cœur 52">
          <a:extLst>
            <a:ext uri="{FF2B5EF4-FFF2-40B4-BE49-F238E27FC236}">
              <a16:creationId xmlns:a16="http://schemas.microsoft.com/office/drawing/2014/main" id="{00000000-0008-0000-0C00-000035000000}"/>
            </a:ext>
          </a:extLst>
        </xdr:cNvPr>
        <xdr:cNvSpPr/>
      </xdr:nvSpPr>
      <xdr:spPr>
        <a:xfrm>
          <a:off x="9763460" y="1952962"/>
          <a:ext cx="278804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116540</xdr:colOff>
      <xdr:row>7</xdr:row>
      <xdr:rowOff>242045</xdr:rowOff>
    </xdr:from>
    <xdr:to>
      <xdr:col>31</xdr:col>
      <xdr:colOff>439270</xdr:colOff>
      <xdr:row>7</xdr:row>
      <xdr:rowOff>546846</xdr:rowOff>
    </xdr:to>
    <xdr:sp macro="" textlink="">
      <xdr:nvSpPr>
        <xdr:cNvPr id="54" name="Étoile à 5 branches 53">
          <a:extLst>
            <a:ext uri="{FF2B5EF4-FFF2-40B4-BE49-F238E27FC236}">
              <a16:creationId xmlns:a16="http://schemas.microsoft.com/office/drawing/2014/main" id="{00000000-0008-0000-0C00-000036000000}"/>
            </a:ext>
          </a:extLst>
        </xdr:cNvPr>
        <xdr:cNvSpPr/>
      </xdr:nvSpPr>
      <xdr:spPr>
        <a:xfrm>
          <a:off x="9735669" y="2868704"/>
          <a:ext cx="322730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143433</xdr:colOff>
      <xdr:row>9</xdr:row>
      <xdr:rowOff>152401</xdr:rowOff>
    </xdr:from>
    <xdr:to>
      <xdr:col>31</xdr:col>
      <xdr:colOff>467433</xdr:colOff>
      <xdr:row>9</xdr:row>
      <xdr:rowOff>259976</xdr:rowOff>
    </xdr:to>
    <xdr:sp macro="" textlink="">
      <xdr:nvSpPr>
        <xdr:cNvPr id="55" name="Flèche droite 54">
          <a:extLst>
            <a:ext uri="{FF2B5EF4-FFF2-40B4-BE49-F238E27FC236}">
              <a16:creationId xmlns:a16="http://schemas.microsoft.com/office/drawing/2014/main" id="{00000000-0008-0000-0C00-000037000000}"/>
            </a:ext>
          </a:extLst>
        </xdr:cNvPr>
        <xdr:cNvSpPr/>
      </xdr:nvSpPr>
      <xdr:spPr>
        <a:xfrm>
          <a:off x="9836073" y="3710941"/>
          <a:ext cx="324000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152400</xdr:colOff>
      <xdr:row>9</xdr:row>
      <xdr:rowOff>441960</xdr:rowOff>
    </xdr:from>
    <xdr:to>
      <xdr:col>32</xdr:col>
      <xdr:colOff>358140</xdr:colOff>
      <xdr:row>11</xdr:row>
      <xdr:rowOff>144780</xdr:rowOff>
    </xdr:to>
    <xdr:pic>
      <xdr:nvPicPr>
        <xdr:cNvPr id="308259" name="Image 55">
          <a:extLst>
            <a:ext uri="{FF2B5EF4-FFF2-40B4-BE49-F238E27FC236}">
              <a16:creationId xmlns:a16="http://schemas.microsoft.com/office/drawing/2014/main" id="{00000000-0008-0000-0C00-000023B4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61220" y="4000500"/>
          <a:ext cx="876300" cy="640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31</xdr:col>
      <xdr:colOff>137160</xdr:colOff>
      <xdr:row>11</xdr:row>
      <xdr:rowOff>106680</xdr:rowOff>
    </xdr:from>
    <xdr:to>
      <xdr:col>32</xdr:col>
      <xdr:colOff>335280</xdr:colOff>
      <xdr:row>11</xdr:row>
      <xdr:rowOff>754380</xdr:rowOff>
    </xdr:to>
    <xdr:pic>
      <xdr:nvPicPr>
        <xdr:cNvPr id="308260" name="Image 56">
          <a:extLst>
            <a:ext uri="{FF2B5EF4-FFF2-40B4-BE49-F238E27FC236}">
              <a16:creationId xmlns:a16="http://schemas.microsoft.com/office/drawing/2014/main" id="{00000000-0008-0000-0C00-000024B4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45980" y="4602480"/>
          <a:ext cx="86868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31</xdr:col>
      <xdr:colOff>80683</xdr:colOff>
      <xdr:row>3</xdr:row>
      <xdr:rowOff>349622</xdr:rowOff>
    </xdr:from>
    <xdr:to>
      <xdr:col>31</xdr:col>
      <xdr:colOff>367552</xdr:colOff>
      <xdr:row>3</xdr:row>
      <xdr:rowOff>628053</xdr:rowOff>
    </xdr:to>
    <xdr:sp macro="" textlink="">
      <xdr:nvSpPr>
        <xdr:cNvPr id="58" name="Émoticône 57">
          <a:extLst>
            <a:ext uri="{FF2B5EF4-FFF2-40B4-BE49-F238E27FC236}">
              <a16:creationId xmlns:a16="http://schemas.microsoft.com/office/drawing/2014/main" id="{00000000-0008-0000-0C00-00003A000000}"/>
            </a:ext>
          </a:extLst>
        </xdr:cNvPr>
        <xdr:cNvSpPr/>
      </xdr:nvSpPr>
      <xdr:spPr>
        <a:xfrm>
          <a:off x="9773323" y="1096382"/>
          <a:ext cx="286869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373380</xdr:colOff>
      <xdr:row>10</xdr:row>
      <xdr:rowOff>137160</xdr:rowOff>
    </xdr:from>
    <xdr:to>
      <xdr:col>33</xdr:col>
      <xdr:colOff>579120</xdr:colOff>
      <xdr:row>11</xdr:row>
      <xdr:rowOff>609600</xdr:rowOff>
    </xdr:to>
    <xdr:pic>
      <xdr:nvPicPr>
        <xdr:cNvPr id="308262" name="Image 58">
          <a:extLst>
            <a:ext uri="{FF2B5EF4-FFF2-40B4-BE49-F238E27FC236}">
              <a16:creationId xmlns:a16="http://schemas.microsoft.com/office/drawing/2014/main" id="{00000000-0008-0000-0C00-000026B4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52760" y="4465320"/>
          <a:ext cx="876300" cy="640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33</xdr:col>
      <xdr:colOff>662940</xdr:colOff>
      <xdr:row>10</xdr:row>
      <xdr:rowOff>45720</xdr:rowOff>
    </xdr:from>
    <xdr:to>
      <xdr:col>35</xdr:col>
      <xdr:colOff>198120</xdr:colOff>
      <xdr:row>11</xdr:row>
      <xdr:rowOff>525780</xdr:rowOff>
    </xdr:to>
    <xdr:pic>
      <xdr:nvPicPr>
        <xdr:cNvPr id="308263" name="Image 59">
          <a:extLst>
            <a:ext uri="{FF2B5EF4-FFF2-40B4-BE49-F238E27FC236}">
              <a16:creationId xmlns:a16="http://schemas.microsoft.com/office/drawing/2014/main" id="{00000000-0008-0000-0C00-000027B4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12880" y="4373880"/>
          <a:ext cx="8763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32</xdr:col>
      <xdr:colOff>388620</xdr:colOff>
      <xdr:row>9</xdr:row>
      <xdr:rowOff>358140</xdr:rowOff>
    </xdr:from>
    <xdr:to>
      <xdr:col>33</xdr:col>
      <xdr:colOff>586740</xdr:colOff>
      <xdr:row>11</xdr:row>
      <xdr:rowOff>68580</xdr:rowOff>
    </xdr:to>
    <xdr:pic>
      <xdr:nvPicPr>
        <xdr:cNvPr id="308264" name="Image 60">
          <a:extLst>
            <a:ext uri="{FF2B5EF4-FFF2-40B4-BE49-F238E27FC236}">
              <a16:creationId xmlns:a16="http://schemas.microsoft.com/office/drawing/2014/main" id="{00000000-0008-0000-0C00-000028B4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8000" y="3916680"/>
          <a:ext cx="86868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34</xdr:col>
      <xdr:colOff>60960</xdr:colOff>
      <xdr:row>9</xdr:row>
      <xdr:rowOff>243840</xdr:rowOff>
    </xdr:from>
    <xdr:to>
      <xdr:col>35</xdr:col>
      <xdr:colOff>266700</xdr:colOff>
      <xdr:row>10</xdr:row>
      <xdr:rowOff>121920</xdr:rowOff>
    </xdr:to>
    <xdr:pic>
      <xdr:nvPicPr>
        <xdr:cNvPr id="308265" name="Image 61">
          <a:extLst>
            <a:ext uri="{FF2B5EF4-FFF2-40B4-BE49-F238E27FC236}">
              <a16:creationId xmlns:a16="http://schemas.microsoft.com/office/drawing/2014/main" id="{00000000-0008-0000-0C00-000029B4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1460" y="3802380"/>
          <a:ext cx="8763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31</xdr:col>
      <xdr:colOff>493060</xdr:colOff>
      <xdr:row>3</xdr:row>
      <xdr:rowOff>349623</xdr:rowOff>
    </xdr:from>
    <xdr:to>
      <xdr:col>32</xdr:col>
      <xdr:colOff>107576</xdr:colOff>
      <xdr:row>3</xdr:row>
      <xdr:rowOff>628054</xdr:rowOff>
    </xdr:to>
    <xdr:sp macro="" textlink="">
      <xdr:nvSpPr>
        <xdr:cNvPr id="63" name="Émoticône 62">
          <a:extLst>
            <a:ext uri="{FF2B5EF4-FFF2-40B4-BE49-F238E27FC236}">
              <a16:creationId xmlns:a16="http://schemas.microsoft.com/office/drawing/2014/main" id="{00000000-0008-0000-0C00-00003F000000}"/>
            </a:ext>
          </a:extLst>
        </xdr:cNvPr>
        <xdr:cNvSpPr/>
      </xdr:nvSpPr>
      <xdr:spPr>
        <a:xfrm>
          <a:off x="10185700" y="1096383"/>
          <a:ext cx="285076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224117</xdr:colOff>
      <xdr:row>3</xdr:row>
      <xdr:rowOff>340658</xdr:rowOff>
    </xdr:from>
    <xdr:to>
      <xdr:col>32</xdr:col>
      <xdr:colOff>510986</xdr:colOff>
      <xdr:row>3</xdr:row>
      <xdr:rowOff>619089</xdr:rowOff>
    </xdr:to>
    <xdr:sp macro="" textlink="">
      <xdr:nvSpPr>
        <xdr:cNvPr id="64" name="Émoticône 63">
          <a:extLst>
            <a:ext uri="{FF2B5EF4-FFF2-40B4-BE49-F238E27FC236}">
              <a16:creationId xmlns:a16="http://schemas.microsoft.com/office/drawing/2014/main" id="{00000000-0008-0000-0C00-000040000000}"/>
            </a:ext>
          </a:extLst>
        </xdr:cNvPr>
        <xdr:cNvSpPr/>
      </xdr:nvSpPr>
      <xdr:spPr>
        <a:xfrm>
          <a:off x="10587317" y="1087418"/>
          <a:ext cx="286869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600635</xdr:colOff>
      <xdr:row>7</xdr:row>
      <xdr:rowOff>233083</xdr:rowOff>
    </xdr:from>
    <xdr:to>
      <xdr:col>32</xdr:col>
      <xdr:colOff>251012</xdr:colOff>
      <xdr:row>7</xdr:row>
      <xdr:rowOff>537884</xdr:rowOff>
    </xdr:to>
    <xdr:sp macro="" textlink="">
      <xdr:nvSpPr>
        <xdr:cNvPr id="65" name="Étoile à 5 branches 64">
          <a:extLst>
            <a:ext uri="{FF2B5EF4-FFF2-40B4-BE49-F238E27FC236}">
              <a16:creationId xmlns:a16="http://schemas.microsoft.com/office/drawing/2014/main" id="{00000000-0008-0000-0C00-000041000000}"/>
            </a:ext>
          </a:extLst>
        </xdr:cNvPr>
        <xdr:cNvSpPr/>
      </xdr:nvSpPr>
      <xdr:spPr>
        <a:xfrm>
          <a:off x="10293275" y="2854363"/>
          <a:ext cx="320937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367553</xdr:colOff>
      <xdr:row>7</xdr:row>
      <xdr:rowOff>242047</xdr:rowOff>
    </xdr:from>
    <xdr:to>
      <xdr:col>33</xdr:col>
      <xdr:colOff>17930</xdr:colOff>
      <xdr:row>7</xdr:row>
      <xdr:rowOff>546848</xdr:rowOff>
    </xdr:to>
    <xdr:sp macro="" textlink="">
      <xdr:nvSpPr>
        <xdr:cNvPr id="66" name="Étoile à 5 branches 65">
          <a:extLst>
            <a:ext uri="{FF2B5EF4-FFF2-40B4-BE49-F238E27FC236}">
              <a16:creationId xmlns:a16="http://schemas.microsoft.com/office/drawing/2014/main" id="{00000000-0008-0000-0C00-000042000000}"/>
            </a:ext>
          </a:extLst>
        </xdr:cNvPr>
        <xdr:cNvSpPr/>
      </xdr:nvSpPr>
      <xdr:spPr>
        <a:xfrm>
          <a:off x="10730753" y="2863327"/>
          <a:ext cx="320937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44823</xdr:colOff>
      <xdr:row>9</xdr:row>
      <xdr:rowOff>152400</xdr:rowOff>
    </xdr:from>
    <xdr:to>
      <xdr:col>32</xdr:col>
      <xdr:colOff>368823</xdr:colOff>
      <xdr:row>9</xdr:row>
      <xdr:rowOff>259975</xdr:rowOff>
    </xdr:to>
    <xdr:sp macro="" textlink="">
      <xdr:nvSpPr>
        <xdr:cNvPr id="67" name="Flèche droite 66">
          <a:extLst>
            <a:ext uri="{FF2B5EF4-FFF2-40B4-BE49-F238E27FC236}">
              <a16:creationId xmlns:a16="http://schemas.microsoft.com/office/drawing/2014/main" id="{00000000-0008-0000-0C00-000043000000}"/>
            </a:ext>
          </a:extLst>
        </xdr:cNvPr>
        <xdr:cNvSpPr/>
      </xdr:nvSpPr>
      <xdr:spPr>
        <a:xfrm>
          <a:off x="10408023" y="3710940"/>
          <a:ext cx="324000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519953</xdr:colOff>
      <xdr:row>9</xdr:row>
      <xdr:rowOff>143435</xdr:rowOff>
    </xdr:from>
    <xdr:to>
      <xdr:col>33</xdr:col>
      <xdr:colOff>171600</xdr:colOff>
      <xdr:row>9</xdr:row>
      <xdr:rowOff>251010</xdr:rowOff>
    </xdr:to>
    <xdr:sp macro="" textlink="">
      <xdr:nvSpPr>
        <xdr:cNvPr id="68" name="Flèche droite 67">
          <a:extLst>
            <a:ext uri="{FF2B5EF4-FFF2-40B4-BE49-F238E27FC236}">
              <a16:creationId xmlns:a16="http://schemas.microsoft.com/office/drawing/2014/main" id="{00000000-0008-0000-0C00-000044000000}"/>
            </a:ext>
          </a:extLst>
        </xdr:cNvPr>
        <xdr:cNvSpPr/>
      </xdr:nvSpPr>
      <xdr:spPr>
        <a:xfrm>
          <a:off x="10883153" y="3701975"/>
          <a:ext cx="322207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663388</xdr:colOff>
      <xdr:row>3</xdr:row>
      <xdr:rowOff>340659</xdr:rowOff>
    </xdr:from>
    <xdr:to>
      <xdr:col>33</xdr:col>
      <xdr:colOff>277904</xdr:colOff>
      <xdr:row>3</xdr:row>
      <xdr:rowOff>619090</xdr:rowOff>
    </xdr:to>
    <xdr:sp macro="" textlink="">
      <xdr:nvSpPr>
        <xdr:cNvPr id="69" name="Émoticône 68">
          <a:extLst>
            <a:ext uri="{FF2B5EF4-FFF2-40B4-BE49-F238E27FC236}">
              <a16:creationId xmlns:a16="http://schemas.microsoft.com/office/drawing/2014/main" id="{00000000-0008-0000-0C00-000045000000}"/>
            </a:ext>
          </a:extLst>
        </xdr:cNvPr>
        <xdr:cNvSpPr/>
      </xdr:nvSpPr>
      <xdr:spPr>
        <a:xfrm>
          <a:off x="11026588" y="1087419"/>
          <a:ext cx="285076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367553</xdr:colOff>
      <xdr:row>3</xdr:row>
      <xdr:rowOff>340660</xdr:rowOff>
    </xdr:from>
    <xdr:to>
      <xdr:col>33</xdr:col>
      <xdr:colOff>644897</xdr:colOff>
      <xdr:row>3</xdr:row>
      <xdr:rowOff>619091</xdr:rowOff>
    </xdr:to>
    <xdr:sp macro="" textlink="">
      <xdr:nvSpPr>
        <xdr:cNvPr id="70" name="Émoticône 69">
          <a:extLst>
            <a:ext uri="{FF2B5EF4-FFF2-40B4-BE49-F238E27FC236}">
              <a16:creationId xmlns:a16="http://schemas.microsoft.com/office/drawing/2014/main" id="{00000000-0008-0000-0C00-000046000000}"/>
            </a:ext>
          </a:extLst>
        </xdr:cNvPr>
        <xdr:cNvSpPr/>
      </xdr:nvSpPr>
      <xdr:spPr>
        <a:xfrm>
          <a:off x="11401313" y="1087420"/>
          <a:ext cx="286869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457200</xdr:colOff>
      <xdr:row>5</xdr:row>
      <xdr:rowOff>259977</xdr:rowOff>
    </xdr:from>
    <xdr:to>
      <xdr:col>32</xdr:col>
      <xdr:colOff>63651</xdr:colOff>
      <xdr:row>5</xdr:row>
      <xdr:rowOff>537818</xdr:rowOff>
    </xdr:to>
    <xdr:sp macro="" textlink="">
      <xdr:nvSpPr>
        <xdr:cNvPr id="71" name="Cœur 70">
          <a:extLst>
            <a:ext uri="{FF2B5EF4-FFF2-40B4-BE49-F238E27FC236}">
              <a16:creationId xmlns:a16="http://schemas.microsoft.com/office/drawing/2014/main" id="{00000000-0008-0000-0C00-000047000000}"/>
            </a:ext>
          </a:extLst>
        </xdr:cNvPr>
        <xdr:cNvSpPr/>
      </xdr:nvSpPr>
      <xdr:spPr>
        <a:xfrm>
          <a:off x="10149840" y="1943997"/>
          <a:ext cx="277011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170329</xdr:colOff>
      <xdr:row>5</xdr:row>
      <xdr:rowOff>277906</xdr:rowOff>
    </xdr:from>
    <xdr:to>
      <xdr:col>32</xdr:col>
      <xdr:colOff>449133</xdr:colOff>
      <xdr:row>5</xdr:row>
      <xdr:rowOff>555747</xdr:rowOff>
    </xdr:to>
    <xdr:sp macro="" textlink="">
      <xdr:nvSpPr>
        <xdr:cNvPr id="72" name="Cœur 71">
          <a:extLst>
            <a:ext uri="{FF2B5EF4-FFF2-40B4-BE49-F238E27FC236}">
              <a16:creationId xmlns:a16="http://schemas.microsoft.com/office/drawing/2014/main" id="{00000000-0008-0000-0C00-000048000000}"/>
            </a:ext>
          </a:extLst>
        </xdr:cNvPr>
        <xdr:cNvSpPr/>
      </xdr:nvSpPr>
      <xdr:spPr>
        <a:xfrm>
          <a:off x="10533529" y="1961926"/>
          <a:ext cx="278804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537883</xdr:colOff>
      <xdr:row>5</xdr:row>
      <xdr:rowOff>259976</xdr:rowOff>
    </xdr:from>
    <xdr:to>
      <xdr:col>33</xdr:col>
      <xdr:colOff>144334</xdr:colOff>
      <xdr:row>5</xdr:row>
      <xdr:rowOff>537817</xdr:rowOff>
    </xdr:to>
    <xdr:sp macro="" textlink="">
      <xdr:nvSpPr>
        <xdr:cNvPr id="73" name="Cœur 72">
          <a:extLst>
            <a:ext uri="{FF2B5EF4-FFF2-40B4-BE49-F238E27FC236}">
              <a16:creationId xmlns:a16="http://schemas.microsoft.com/office/drawing/2014/main" id="{00000000-0008-0000-0C00-000049000000}"/>
            </a:ext>
          </a:extLst>
        </xdr:cNvPr>
        <xdr:cNvSpPr/>
      </xdr:nvSpPr>
      <xdr:spPr>
        <a:xfrm>
          <a:off x="10901083" y="1943996"/>
          <a:ext cx="277011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251012</xdr:colOff>
      <xdr:row>5</xdr:row>
      <xdr:rowOff>259976</xdr:rowOff>
    </xdr:from>
    <xdr:to>
      <xdr:col>33</xdr:col>
      <xdr:colOff>529816</xdr:colOff>
      <xdr:row>5</xdr:row>
      <xdr:rowOff>537817</xdr:rowOff>
    </xdr:to>
    <xdr:sp macro="" textlink="">
      <xdr:nvSpPr>
        <xdr:cNvPr id="74" name="Cœur 73">
          <a:extLst>
            <a:ext uri="{FF2B5EF4-FFF2-40B4-BE49-F238E27FC236}">
              <a16:creationId xmlns:a16="http://schemas.microsoft.com/office/drawing/2014/main" id="{00000000-0008-0000-0C00-00004A000000}"/>
            </a:ext>
          </a:extLst>
        </xdr:cNvPr>
        <xdr:cNvSpPr/>
      </xdr:nvSpPr>
      <xdr:spPr>
        <a:xfrm>
          <a:off x="11284772" y="1943996"/>
          <a:ext cx="278804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125506</xdr:colOff>
      <xdr:row>7</xdr:row>
      <xdr:rowOff>233083</xdr:rowOff>
    </xdr:from>
    <xdr:to>
      <xdr:col>33</xdr:col>
      <xdr:colOff>448236</xdr:colOff>
      <xdr:row>7</xdr:row>
      <xdr:rowOff>537884</xdr:rowOff>
    </xdr:to>
    <xdr:sp macro="" textlink="">
      <xdr:nvSpPr>
        <xdr:cNvPr id="75" name="Étoile à 5 branches 74">
          <a:extLst>
            <a:ext uri="{FF2B5EF4-FFF2-40B4-BE49-F238E27FC236}">
              <a16:creationId xmlns:a16="http://schemas.microsoft.com/office/drawing/2014/main" id="{00000000-0008-0000-0C00-00004B000000}"/>
            </a:ext>
          </a:extLst>
        </xdr:cNvPr>
        <xdr:cNvSpPr/>
      </xdr:nvSpPr>
      <xdr:spPr>
        <a:xfrm>
          <a:off x="11159266" y="2854363"/>
          <a:ext cx="322730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555812</xdr:colOff>
      <xdr:row>7</xdr:row>
      <xdr:rowOff>242047</xdr:rowOff>
    </xdr:from>
    <xdr:to>
      <xdr:col>34</xdr:col>
      <xdr:colOff>206189</xdr:colOff>
      <xdr:row>7</xdr:row>
      <xdr:rowOff>546848</xdr:rowOff>
    </xdr:to>
    <xdr:sp macro="" textlink="">
      <xdr:nvSpPr>
        <xdr:cNvPr id="76" name="Étoile à 5 branches 75">
          <a:extLst>
            <a:ext uri="{FF2B5EF4-FFF2-40B4-BE49-F238E27FC236}">
              <a16:creationId xmlns:a16="http://schemas.microsoft.com/office/drawing/2014/main" id="{00000000-0008-0000-0C00-00004C000000}"/>
            </a:ext>
          </a:extLst>
        </xdr:cNvPr>
        <xdr:cNvSpPr/>
      </xdr:nvSpPr>
      <xdr:spPr>
        <a:xfrm>
          <a:off x="11589572" y="2863327"/>
          <a:ext cx="320937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340659</xdr:colOff>
      <xdr:row>9</xdr:row>
      <xdr:rowOff>134471</xdr:rowOff>
    </xdr:from>
    <xdr:to>
      <xdr:col>33</xdr:col>
      <xdr:colOff>645609</xdr:colOff>
      <xdr:row>9</xdr:row>
      <xdr:rowOff>242046</xdr:rowOff>
    </xdr:to>
    <xdr:sp macro="" textlink="">
      <xdr:nvSpPr>
        <xdr:cNvPr id="77" name="Flèche droite 76">
          <a:extLst>
            <a:ext uri="{FF2B5EF4-FFF2-40B4-BE49-F238E27FC236}">
              <a16:creationId xmlns:a16="http://schemas.microsoft.com/office/drawing/2014/main" id="{00000000-0008-0000-0C00-00004D000000}"/>
            </a:ext>
          </a:extLst>
        </xdr:cNvPr>
        <xdr:cNvSpPr/>
      </xdr:nvSpPr>
      <xdr:spPr>
        <a:xfrm>
          <a:off x="11374419" y="3693011"/>
          <a:ext cx="324000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34</xdr:col>
      <xdr:colOff>152400</xdr:colOff>
      <xdr:row>9</xdr:row>
      <xdr:rowOff>143436</xdr:rowOff>
    </xdr:from>
    <xdr:to>
      <xdr:col>34</xdr:col>
      <xdr:colOff>476400</xdr:colOff>
      <xdr:row>9</xdr:row>
      <xdr:rowOff>251011</xdr:rowOff>
    </xdr:to>
    <xdr:sp macro="" textlink="">
      <xdr:nvSpPr>
        <xdr:cNvPr id="78" name="Flèche droite 77">
          <a:extLst>
            <a:ext uri="{FF2B5EF4-FFF2-40B4-BE49-F238E27FC236}">
              <a16:creationId xmlns:a16="http://schemas.microsoft.com/office/drawing/2014/main" id="{00000000-0008-0000-0C00-00004E000000}"/>
            </a:ext>
          </a:extLst>
        </xdr:cNvPr>
        <xdr:cNvSpPr/>
      </xdr:nvSpPr>
      <xdr:spPr>
        <a:xfrm>
          <a:off x="11856720" y="3701976"/>
          <a:ext cx="324000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>
    <xdr:from>
      <xdr:col>3</xdr:col>
      <xdr:colOff>0</xdr:colOff>
      <xdr:row>3</xdr:row>
      <xdr:rowOff>0</xdr:rowOff>
    </xdr:from>
    <xdr:to>
      <xdr:col>3</xdr:col>
      <xdr:colOff>1223365</xdr:colOff>
      <xdr:row>4</xdr:row>
      <xdr:rowOff>8965</xdr:rowOff>
    </xdr:to>
    <xdr:sp macro="" textlink="">
      <xdr:nvSpPr>
        <xdr:cNvPr id="80" name="Rectangle à coins arrondis 79">
          <a:extLst>
            <a:ext uri="{FF2B5EF4-FFF2-40B4-BE49-F238E27FC236}">
              <a16:creationId xmlns:a16="http://schemas.microsoft.com/office/drawing/2014/main" id="{00000000-0008-0000-0C00-000050000000}"/>
            </a:ext>
          </a:extLst>
        </xdr:cNvPr>
        <xdr:cNvSpPr/>
      </xdr:nvSpPr>
      <xdr:spPr>
        <a:xfrm>
          <a:off x="5531224" y="4509247"/>
          <a:ext cx="1223365" cy="779930"/>
        </a:xfrm>
        <a:prstGeom prst="roundRect">
          <a:avLst/>
        </a:prstGeom>
        <a:noFill/>
        <a:ln w="22225">
          <a:solidFill>
            <a:schemeClr val="tx1">
              <a:lumMod val="50000"/>
              <a:lumOff val="5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5</xdr:col>
      <xdr:colOff>0</xdr:colOff>
      <xdr:row>3</xdr:row>
      <xdr:rowOff>0</xdr:rowOff>
    </xdr:from>
    <xdr:to>
      <xdr:col>5</xdr:col>
      <xdr:colOff>1223365</xdr:colOff>
      <xdr:row>4</xdr:row>
      <xdr:rowOff>8965</xdr:rowOff>
    </xdr:to>
    <xdr:sp macro="" textlink="">
      <xdr:nvSpPr>
        <xdr:cNvPr id="81" name="Rectangle à coins arrondis 80">
          <a:extLst>
            <a:ext uri="{FF2B5EF4-FFF2-40B4-BE49-F238E27FC236}">
              <a16:creationId xmlns:a16="http://schemas.microsoft.com/office/drawing/2014/main" id="{00000000-0008-0000-0C00-000051000000}"/>
            </a:ext>
          </a:extLst>
        </xdr:cNvPr>
        <xdr:cNvSpPr/>
      </xdr:nvSpPr>
      <xdr:spPr>
        <a:xfrm>
          <a:off x="5531224" y="4509247"/>
          <a:ext cx="1223365" cy="779930"/>
        </a:xfrm>
        <a:prstGeom prst="roundRect">
          <a:avLst/>
        </a:prstGeom>
        <a:noFill/>
        <a:ln w="22225">
          <a:solidFill>
            <a:schemeClr val="tx1">
              <a:lumMod val="50000"/>
              <a:lumOff val="5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1223365</xdr:colOff>
      <xdr:row>11</xdr:row>
      <xdr:rowOff>766354</xdr:rowOff>
    </xdr:to>
    <xdr:sp macro="" textlink="">
      <xdr:nvSpPr>
        <xdr:cNvPr id="82" name="Rectangle à coins arrondis 81">
          <a:extLst>
            <a:ext uri="{FF2B5EF4-FFF2-40B4-BE49-F238E27FC236}">
              <a16:creationId xmlns:a16="http://schemas.microsoft.com/office/drawing/2014/main" id="{00000000-0008-0000-0C00-000052000000}"/>
            </a:ext>
          </a:extLst>
        </xdr:cNvPr>
        <xdr:cNvSpPr/>
      </xdr:nvSpPr>
      <xdr:spPr>
        <a:xfrm>
          <a:off x="4195482" y="4509247"/>
          <a:ext cx="1223365" cy="766354"/>
        </a:xfrm>
        <a:prstGeom prst="roundRect">
          <a:avLst/>
        </a:prstGeom>
        <a:noFill/>
        <a:ln w="22225">
          <a:solidFill>
            <a:srgbClr val="9966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11</xdr:row>
      <xdr:rowOff>0</xdr:rowOff>
    </xdr:from>
    <xdr:to>
      <xdr:col>11</xdr:col>
      <xdr:colOff>1223365</xdr:colOff>
      <xdr:row>11</xdr:row>
      <xdr:rowOff>766354</xdr:rowOff>
    </xdr:to>
    <xdr:sp macro="" textlink="">
      <xdr:nvSpPr>
        <xdr:cNvPr id="83" name="Rectangle à coins arrondis 82">
          <a:extLst>
            <a:ext uri="{FF2B5EF4-FFF2-40B4-BE49-F238E27FC236}">
              <a16:creationId xmlns:a16="http://schemas.microsoft.com/office/drawing/2014/main" id="{00000000-0008-0000-0C00-000053000000}"/>
            </a:ext>
          </a:extLst>
        </xdr:cNvPr>
        <xdr:cNvSpPr/>
      </xdr:nvSpPr>
      <xdr:spPr>
        <a:xfrm>
          <a:off x="4195482" y="4509247"/>
          <a:ext cx="1223365" cy="766354"/>
        </a:xfrm>
        <a:prstGeom prst="roundRect">
          <a:avLst/>
        </a:prstGeom>
        <a:noFill/>
        <a:ln w="22225">
          <a:solidFill>
            <a:srgbClr val="9966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1223365</xdr:colOff>
      <xdr:row>4</xdr:row>
      <xdr:rowOff>8965</xdr:rowOff>
    </xdr:to>
    <xdr:sp macro="" textlink="">
      <xdr:nvSpPr>
        <xdr:cNvPr id="79" name="Rectangle à coins arrondis 78">
          <a:extLst>
            <a:ext uri="{FF2B5EF4-FFF2-40B4-BE49-F238E27FC236}">
              <a16:creationId xmlns:a16="http://schemas.microsoft.com/office/drawing/2014/main" id="{00000000-0008-0000-0C00-00004F000000}"/>
            </a:ext>
          </a:extLst>
        </xdr:cNvPr>
        <xdr:cNvSpPr/>
      </xdr:nvSpPr>
      <xdr:spPr>
        <a:xfrm>
          <a:off x="1524000" y="746760"/>
          <a:ext cx="1223365" cy="778585"/>
        </a:xfrm>
        <a:prstGeom prst="roundRect">
          <a:avLst/>
        </a:prstGeom>
        <a:noFill/>
        <a:ln w="22225">
          <a:solidFill>
            <a:schemeClr val="tx1">
              <a:lumMod val="50000"/>
              <a:lumOff val="5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1223365</xdr:colOff>
      <xdr:row>4</xdr:row>
      <xdr:rowOff>8965</xdr:rowOff>
    </xdr:to>
    <xdr:sp macro="" textlink="">
      <xdr:nvSpPr>
        <xdr:cNvPr id="84" name="Rectangle à coins arrondis 83">
          <a:extLst>
            <a:ext uri="{FF2B5EF4-FFF2-40B4-BE49-F238E27FC236}">
              <a16:creationId xmlns:a16="http://schemas.microsoft.com/office/drawing/2014/main" id="{00000000-0008-0000-0C00-000054000000}"/>
            </a:ext>
          </a:extLst>
        </xdr:cNvPr>
        <xdr:cNvSpPr/>
      </xdr:nvSpPr>
      <xdr:spPr>
        <a:xfrm>
          <a:off x="1524000" y="746760"/>
          <a:ext cx="1223365" cy="778585"/>
        </a:xfrm>
        <a:prstGeom prst="roundRect">
          <a:avLst/>
        </a:prstGeom>
        <a:noFill/>
        <a:ln w="22225">
          <a:solidFill>
            <a:schemeClr val="accent1">
              <a:lumMod val="75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1223365</xdr:colOff>
      <xdr:row>4</xdr:row>
      <xdr:rowOff>8965</xdr:rowOff>
    </xdr:to>
    <xdr:sp macro="" textlink="">
      <xdr:nvSpPr>
        <xdr:cNvPr id="88" name="Rectangle à coins arrondis 49">
          <a:extLst>
            <a:ext uri="{FF2B5EF4-FFF2-40B4-BE49-F238E27FC236}">
              <a16:creationId xmlns:a16="http://schemas.microsoft.com/office/drawing/2014/main" id="{A55A8BC3-94EA-4EDF-8F77-E227F58D7ADD}"/>
            </a:ext>
          </a:extLst>
        </xdr:cNvPr>
        <xdr:cNvSpPr/>
      </xdr:nvSpPr>
      <xdr:spPr>
        <a:xfrm>
          <a:off x="7965281" y="4423172"/>
          <a:ext cx="1204315" cy="770965"/>
        </a:xfrm>
        <a:prstGeom prst="roundRect">
          <a:avLst/>
        </a:prstGeom>
        <a:noFill/>
        <a:ln w="22225">
          <a:solidFill>
            <a:schemeClr val="tx1">
              <a:lumMod val="50000"/>
              <a:lumOff val="5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13</xdr:col>
      <xdr:colOff>0</xdr:colOff>
      <xdr:row>8</xdr:row>
      <xdr:rowOff>165652</xdr:rowOff>
    </xdr:from>
    <xdr:to>
      <xdr:col>13</xdr:col>
      <xdr:colOff>1223365</xdr:colOff>
      <xdr:row>9</xdr:row>
      <xdr:rowOff>766354</xdr:rowOff>
    </xdr:to>
    <xdr:sp macro="" textlink="">
      <xdr:nvSpPr>
        <xdr:cNvPr id="89" name="Rectangle à coins arrondis 96">
          <a:extLst>
            <a:ext uri="{FF2B5EF4-FFF2-40B4-BE49-F238E27FC236}">
              <a16:creationId xmlns:a16="http://schemas.microsoft.com/office/drawing/2014/main" id="{BA39C175-E378-4EF5-A204-0F0247225ED7}"/>
            </a:ext>
          </a:extLst>
        </xdr:cNvPr>
        <xdr:cNvSpPr/>
      </xdr:nvSpPr>
      <xdr:spPr>
        <a:xfrm>
          <a:off x="6667500" y="3505355"/>
          <a:ext cx="1204315" cy="761437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8</xdr:row>
      <xdr:rowOff>165652</xdr:rowOff>
    </xdr:from>
    <xdr:to>
      <xdr:col>13</xdr:col>
      <xdr:colOff>1223365</xdr:colOff>
      <xdr:row>9</xdr:row>
      <xdr:rowOff>766354</xdr:rowOff>
    </xdr:to>
    <xdr:sp macro="" textlink="">
      <xdr:nvSpPr>
        <xdr:cNvPr id="90" name="Rectangle à coins arrondis 104">
          <a:extLst>
            <a:ext uri="{FF2B5EF4-FFF2-40B4-BE49-F238E27FC236}">
              <a16:creationId xmlns:a16="http://schemas.microsoft.com/office/drawing/2014/main" id="{A811ACBE-C7A0-4911-9CA9-78153AB5ECEE}"/>
            </a:ext>
          </a:extLst>
        </xdr:cNvPr>
        <xdr:cNvSpPr/>
      </xdr:nvSpPr>
      <xdr:spPr>
        <a:xfrm>
          <a:off x="6667500" y="3505355"/>
          <a:ext cx="1204315" cy="761437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11</xdr:row>
      <xdr:rowOff>0</xdr:rowOff>
    </xdr:from>
    <xdr:to>
      <xdr:col>13</xdr:col>
      <xdr:colOff>1223365</xdr:colOff>
      <xdr:row>11</xdr:row>
      <xdr:rowOff>766354</xdr:rowOff>
    </xdr:to>
    <xdr:sp macro="" textlink="">
      <xdr:nvSpPr>
        <xdr:cNvPr id="108" name="Rectangle à coins arrondis 82">
          <a:extLst>
            <a:ext uri="{FF2B5EF4-FFF2-40B4-BE49-F238E27FC236}">
              <a16:creationId xmlns:a16="http://schemas.microsoft.com/office/drawing/2014/main" id="{958AEF9B-EFA6-4047-BF25-5A7CEB9C53BE}"/>
            </a:ext>
          </a:extLst>
        </xdr:cNvPr>
        <xdr:cNvSpPr/>
      </xdr:nvSpPr>
      <xdr:spPr>
        <a:xfrm>
          <a:off x="6667500" y="4423172"/>
          <a:ext cx="1204315" cy="766354"/>
        </a:xfrm>
        <a:prstGeom prst="roundRect">
          <a:avLst/>
        </a:prstGeom>
        <a:noFill/>
        <a:ln w="22225">
          <a:solidFill>
            <a:srgbClr val="9966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1223365</xdr:colOff>
      <xdr:row>4</xdr:row>
      <xdr:rowOff>8965</xdr:rowOff>
    </xdr:to>
    <xdr:sp macro="" textlink="">
      <xdr:nvSpPr>
        <xdr:cNvPr id="85" name="Rectangle à coins arrondis 80">
          <a:extLst>
            <a:ext uri="{FF2B5EF4-FFF2-40B4-BE49-F238E27FC236}">
              <a16:creationId xmlns:a16="http://schemas.microsoft.com/office/drawing/2014/main" id="{47DD1F3E-C545-4D65-A0F3-646BAF2DF699}"/>
            </a:ext>
          </a:extLst>
        </xdr:cNvPr>
        <xdr:cNvSpPr/>
      </xdr:nvSpPr>
      <xdr:spPr>
        <a:xfrm>
          <a:off x="2774156" y="732234"/>
          <a:ext cx="1204315" cy="770965"/>
        </a:xfrm>
        <a:prstGeom prst="roundRect">
          <a:avLst/>
        </a:prstGeom>
        <a:noFill/>
        <a:ln w="22225">
          <a:solidFill>
            <a:schemeClr val="tx1">
              <a:lumMod val="50000"/>
              <a:lumOff val="5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1223365</xdr:colOff>
      <xdr:row>4</xdr:row>
      <xdr:rowOff>8965</xdr:rowOff>
    </xdr:to>
    <xdr:sp macro="" textlink="">
      <xdr:nvSpPr>
        <xdr:cNvPr id="86" name="Rectangle à coins arrondis 49">
          <a:extLst>
            <a:ext uri="{FF2B5EF4-FFF2-40B4-BE49-F238E27FC236}">
              <a16:creationId xmlns:a16="http://schemas.microsoft.com/office/drawing/2014/main" id="{756E8D52-66CD-4615-B878-162DA88B3B7B}"/>
            </a:ext>
          </a:extLst>
        </xdr:cNvPr>
        <xdr:cNvSpPr/>
      </xdr:nvSpPr>
      <xdr:spPr>
        <a:xfrm>
          <a:off x="4071938" y="732234"/>
          <a:ext cx="1204315" cy="770965"/>
        </a:xfrm>
        <a:prstGeom prst="roundRect">
          <a:avLst/>
        </a:prstGeom>
        <a:noFill/>
        <a:ln w="22225">
          <a:solidFill>
            <a:schemeClr val="tx1">
              <a:lumMod val="50000"/>
              <a:lumOff val="5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1223365</xdr:colOff>
      <xdr:row>11</xdr:row>
      <xdr:rowOff>766354</xdr:rowOff>
    </xdr:to>
    <xdr:sp macro="" textlink="">
      <xdr:nvSpPr>
        <xdr:cNvPr id="87" name="Rectangle à coins arrondis 127">
          <a:extLst>
            <a:ext uri="{FF2B5EF4-FFF2-40B4-BE49-F238E27FC236}">
              <a16:creationId xmlns:a16="http://schemas.microsoft.com/office/drawing/2014/main" id="{843286F1-C35D-4249-935F-6F1E9489533D}"/>
            </a:ext>
          </a:extLst>
        </xdr:cNvPr>
        <xdr:cNvSpPr/>
      </xdr:nvSpPr>
      <xdr:spPr>
        <a:xfrm>
          <a:off x="178594" y="4423172"/>
          <a:ext cx="1204315" cy="766354"/>
        </a:xfrm>
        <a:prstGeom prst="roundRect">
          <a:avLst/>
        </a:prstGeom>
        <a:noFill/>
        <a:ln w="22225">
          <a:solidFill>
            <a:srgbClr val="9966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1223365</xdr:colOff>
      <xdr:row>11</xdr:row>
      <xdr:rowOff>766354</xdr:rowOff>
    </xdr:to>
    <xdr:sp macro="" textlink="">
      <xdr:nvSpPr>
        <xdr:cNvPr id="91" name="Rectangle à coins arrondis 127">
          <a:extLst>
            <a:ext uri="{FF2B5EF4-FFF2-40B4-BE49-F238E27FC236}">
              <a16:creationId xmlns:a16="http://schemas.microsoft.com/office/drawing/2014/main" id="{CFBEBBCB-BDF2-4F45-8F53-19DCDDC825C2}"/>
            </a:ext>
          </a:extLst>
        </xdr:cNvPr>
        <xdr:cNvSpPr/>
      </xdr:nvSpPr>
      <xdr:spPr>
        <a:xfrm>
          <a:off x="178594" y="4423172"/>
          <a:ext cx="1204315" cy="766354"/>
        </a:xfrm>
        <a:prstGeom prst="roundRect">
          <a:avLst/>
        </a:prstGeom>
        <a:noFill/>
        <a:ln w="22225">
          <a:solidFill>
            <a:srgbClr val="9966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1223365</xdr:colOff>
      <xdr:row>13</xdr:row>
      <xdr:rowOff>766354</xdr:rowOff>
    </xdr:to>
    <xdr:sp macro="" textlink="">
      <xdr:nvSpPr>
        <xdr:cNvPr id="109" name="Rectangle à coins arrondis 127">
          <a:extLst>
            <a:ext uri="{FF2B5EF4-FFF2-40B4-BE49-F238E27FC236}">
              <a16:creationId xmlns:a16="http://schemas.microsoft.com/office/drawing/2014/main" id="{4477378B-E8F8-48AD-B17D-F7BC8FFBF41B}"/>
            </a:ext>
          </a:extLst>
        </xdr:cNvPr>
        <xdr:cNvSpPr/>
      </xdr:nvSpPr>
      <xdr:spPr>
        <a:xfrm>
          <a:off x="178594" y="4423172"/>
          <a:ext cx="1204315" cy="766354"/>
        </a:xfrm>
        <a:prstGeom prst="roundRect">
          <a:avLst/>
        </a:prstGeom>
        <a:noFill/>
        <a:ln w="22225">
          <a:solidFill>
            <a:srgbClr val="9966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1223365</xdr:colOff>
      <xdr:row>11</xdr:row>
      <xdr:rowOff>766354</xdr:rowOff>
    </xdr:to>
    <xdr:sp macro="" textlink="">
      <xdr:nvSpPr>
        <xdr:cNvPr id="110" name="Rectangle à coins arrondis 136">
          <a:extLst>
            <a:ext uri="{FF2B5EF4-FFF2-40B4-BE49-F238E27FC236}">
              <a16:creationId xmlns:a16="http://schemas.microsoft.com/office/drawing/2014/main" id="{A3648782-4D19-423C-B83C-14804F40661E}"/>
            </a:ext>
          </a:extLst>
        </xdr:cNvPr>
        <xdr:cNvSpPr/>
      </xdr:nvSpPr>
      <xdr:spPr>
        <a:xfrm>
          <a:off x="178594" y="3500438"/>
          <a:ext cx="1204315" cy="766354"/>
        </a:xfrm>
        <a:prstGeom prst="roundRect">
          <a:avLst/>
        </a:prstGeom>
        <a:noFill/>
        <a:ln w="22225">
          <a:solidFill>
            <a:srgbClr val="9966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1223365</xdr:colOff>
      <xdr:row>11</xdr:row>
      <xdr:rowOff>766354</xdr:rowOff>
    </xdr:to>
    <xdr:sp macro="" textlink="">
      <xdr:nvSpPr>
        <xdr:cNvPr id="111" name="Rectangle à coins arrondis 141">
          <a:extLst>
            <a:ext uri="{FF2B5EF4-FFF2-40B4-BE49-F238E27FC236}">
              <a16:creationId xmlns:a16="http://schemas.microsoft.com/office/drawing/2014/main" id="{557932B9-94A9-4BFA-9BA4-3F2A5FF9C5AD}"/>
            </a:ext>
          </a:extLst>
        </xdr:cNvPr>
        <xdr:cNvSpPr/>
      </xdr:nvSpPr>
      <xdr:spPr>
        <a:xfrm>
          <a:off x="178594" y="3500438"/>
          <a:ext cx="1204315" cy="766354"/>
        </a:xfrm>
        <a:prstGeom prst="roundRect">
          <a:avLst/>
        </a:prstGeom>
        <a:noFill/>
        <a:ln w="22225">
          <a:solidFill>
            <a:srgbClr val="9966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3</xdr:row>
      <xdr:rowOff>0</xdr:rowOff>
    </xdr:from>
    <xdr:to>
      <xdr:col>11</xdr:col>
      <xdr:colOff>1223365</xdr:colOff>
      <xdr:row>4</xdr:row>
      <xdr:rowOff>8965</xdr:rowOff>
    </xdr:to>
    <xdr:sp macro="" textlink="">
      <xdr:nvSpPr>
        <xdr:cNvPr id="2" name="Rectangle à coins arrondis 49">
          <a:extLst>
            <a:ext uri="{FF2B5EF4-FFF2-40B4-BE49-F238E27FC236}">
              <a16:creationId xmlns:a16="http://schemas.microsoft.com/office/drawing/2014/main" id="{E7AEEB40-6704-4E17-BEF2-6D26CC46B8CF}"/>
            </a:ext>
          </a:extLst>
        </xdr:cNvPr>
        <xdr:cNvSpPr/>
      </xdr:nvSpPr>
      <xdr:spPr>
        <a:xfrm>
          <a:off x="5386552" y="742293"/>
          <a:ext cx="1204315" cy="770965"/>
        </a:xfrm>
        <a:prstGeom prst="roundRect">
          <a:avLst/>
        </a:prstGeom>
        <a:noFill/>
        <a:ln w="22225">
          <a:solidFill>
            <a:schemeClr val="tx1">
              <a:lumMod val="50000"/>
              <a:lumOff val="5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13</xdr:col>
      <xdr:colOff>0</xdr:colOff>
      <xdr:row>3</xdr:row>
      <xdr:rowOff>0</xdr:rowOff>
    </xdr:from>
    <xdr:to>
      <xdr:col>13</xdr:col>
      <xdr:colOff>1223365</xdr:colOff>
      <xdr:row>4</xdr:row>
      <xdr:rowOff>8965</xdr:rowOff>
    </xdr:to>
    <xdr:sp macro="" textlink="">
      <xdr:nvSpPr>
        <xdr:cNvPr id="3" name="Rectangle à coins arrondis 49">
          <a:extLst>
            <a:ext uri="{FF2B5EF4-FFF2-40B4-BE49-F238E27FC236}">
              <a16:creationId xmlns:a16="http://schemas.microsoft.com/office/drawing/2014/main" id="{D7F83179-9309-48CC-A037-01BED66516BB}"/>
            </a:ext>
          </a:extLst>
        </xdr:cNvPr>
        <xdr:cNvSpPr/>
      </xdr:nvSpPr>
      <xdr:spPr>
        <a:xfrm>
          <a:off x="5386552" y="742293"/>
          <a:ext cx="1204315" cy="770965"/>
        </a:xfrm>
        <a:prstGeom prst="roundRect">
          <a:avLst/>
        </a:prstGeom>
        <a:noFill/>
        <a:ln w="22225">
          <a:solidFill>
            <a:schemeClr val="tx1">
              <a:lumMod val="50000"/>
              <a:lumOff val="5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7</xdr:col>
      <xdr:colOff>0</xdr:colOff>
      <xdr:row>11</xdr:row>
      <xdr:rowOff>0</xdr:rowOff>
    </xdr:from>
    <xdr:to>
      <xdr:col>7</xdr:col>
      <xdr:colOff>1223365</xdr:colOff>
      <xdr:row>11</xdr:row>
      <xdr:rowOff>766354</xdr:rowOff>
    </xdr:to>
    <xdr:sp macro="" textlink="">
      <xdr:nvSpPr>
        <xdr:cNvPr id="4" name="Rectangle à coins arrondis 128">
          <a:extLst>
            <a:ext uri="{FF2B5EF4-FFF2-40B4-BE49-F238E27FC236}">
              <a16:creationId xmlns:a16="http://schemas.microsoft.com/office/drawing/2014/main" id="{21E743ED-43E1-44D0-B001-139E0CFC3E9B}"/>
            </a:ext>
          </a:extLst>
        </xdr:cNvPr>
        <xdr:cNvSpPr/>
      </xdr:nvSpPr>
      <xdr:spPr>
        <a:xfrm>
          <a:off x="1484586" y="4447190"/>
          <a:ext cx="1204315" cy="766354"/>
        </a:xfrm>
        <a:prstGeom prst="roundRect">
          <a:avLst/>
        </a:prstGeom>
        <a:noFill/>
        <a:ln w="22225">
          <a:solidFill>
            <a:srgbClr val="9966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11</xdr:row>
      <xdr:rowOff>0</xdr:rowOff>
    </xdr:from>
    <xdr:to>
      <xdr:col>7</xdr:col>
      <xdr:colOff>1223365</xdr:colOff>
      <xdr:row>11</xdr:row>
      <xdr:rowOff>766354</xdr:rowOff>
    </xdr:to>
    <xdr:sp macro="" textlink="">
      <xdr:nvSpPr>
        <xdr:cNvPr id="5" name="Rectangle à coins arrondis 127">
          <a:extLst>
            <a:ext uri="{FF2B5EF4-FFF2-40B4-BE49-F238E27FC236}">
              <a16:creationId xmlns:a16="http://schemas.microsoft.com/office/drawing/2014/main" id="{1D62BC4D-B851-485D-93D0-447115514BA8}"/>
            </a:ext>
          </a:extLst>
        </xdr:cNvPr>
        <xdr:cNvSpPr/>
      </xdr:nvSpPr>
      <xdr:spPr>
        <a:xfrm>
          <a:off x="1484586" y="4447190"/>
          <a:ext cx="1204315" cy="766354"/>
        </a:xfrm>
        <a:prstGeom prst="roundRect">
          <a:avLst/>
        </a:prstGeom>
        <a:noFill/>
        <a:ln w="22225">
          <a:solidFill>
            <a:srgbClr val="9966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11</xdr:row>
      <xdr:rowOff>0</xdr:rowOff>
    </xdr:from>
    <xdr:to>
      <xdr:col>7</xdr:col>
      <xdr:colOff>1223365</xdr:colOff>
      <xdr:row>11</xdr:row>
      <xdr:rowOff>766354</xdr:rowOff>
    </xdr:to>
    <xdr:sp macro="" textlink="">
      <xdr:nvSpPr>
        <xdr:cNvPr id="6" name="Rectangle à coins arrondis 127">
          <a:extLst>
            <a:ext uri="{FF2B5EF4-FFF2-40B4-BE49-F238E27FC236}">
              <a16:creationId xmlns:a16="http://schemas.microsoft.com/office/drawing/2014/main" id="{658C5A33-04CE-44D4-BB3B-E748E0FD2FFD}"/>
            </a:ext>
          </a:extLst>
        </xdr:cNvPr>
        <xdr:cNvSpPr/>
      </xdr:nvSpPr>
      <xdr:spPr>
        <a:xfrm>
          <a:off x="1484586" y="4447190"/>
          <a:ext cx="1204315" cy="766354"/>
        </a:xfrm>
        <a:prstGeom prst="roundRect">
          <a:avLst/>
        </a:prstGeom>
        <a:noFill/>
        <a:ln w="22225">
          <a:solidFill>
            <a:srgbClr val="9966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1223365</xdr:colOff>
      <xdr:row>11</xdr:row>
      <xdr:rowOff>766354</xdr:rowOff>
    </xdr:to>
    <xdr:sp macro="" textlink="">
      <xdr:nvSpPr>
        <xdr:cNvPr id="7" name="Rectangle à coins arrondis 127">
          <a:extLst>
            <a:ext uri="{FF2B5EF4-FFF2-40B4-BE49-F238E27FC236}">
              <a16:creationId xmlns:a16="http://schemas.microsoft.com/office/drawing/2014/main" id="{29479ABA-63F5-44FD-90C8-D9E5FC1CE597}"/>
            </a:ext>
          </a:extLst>
        </xdr:cNvPr>
        <xdr:cNvSpPr/>
      </xdr:nvSpPr>
      <xdr:spPr>
        <a:xfrm>
          <a:off x="183931" y="4447190"/>
          <a:ext cx="1204315" cy="766354"/>
        </a:xfrm>
        <a:prstGeom prst="roundRect">
          <a:avLst/>
        </a:prstGeom>
        <a:noFill/>
        <a:ln w="22225">
          <a:solidFill>
            <a:srgbClr val="9966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1223365</xdr:colOff>
      <xdr:row>11</xdr:row>
      <xdr:rowOff>766354</xdr:rowOff>
    </xdr:to>
    <xdr:sp macro="" textlink="">
      <xdr:nvSpPr>
        <xdr:cNvPr id="8" name="Rectangle à coins arrondis 136">
          <a:extLst>
            <a:ext uri="{FF2B5EF4-FFF2-40B4-BE49-F238E27FC236}">
              <a16:creationId xmlns:a16="http://schemas.microsoft.com/office/drawing/2014/main" id="{63276BC6-6D39-414B-809E-37019A22FD32}"/>
            </a:ext>
          </a:extLst>
        </xdr:cNvPr>
        <xdr:cNvSpPr/>
      </xdr:nvSpPr>
      <xdr:spPr>
        <a:xfrm>
          <a:off x="183931" y="4447190"/>
          <a:ext cx="1204315" cy="766354"/>
        </a:xfrm>
        <a:prstGeom prst="roundRect">
          <a:avLst/>
        </a:prstGeom>
        <a:noFill/>
        <a:ln w="22225">
          <a:solidFill>
            <a:srgbClr val="9966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1223365</xdr:colOff>
      <xdr:row>11</xdr:row>
      <xdr:rowOff>766354</xdr:rowOff>
    </xdr:to>
    <xdr:sp macro="" textlink="">
      <xdr:nvSpPr>
        <xdr:cNvPr id="9" name="Rectangle à coins arrondis 141">
          <a:extLst>
            <a:ext uri="{FF2B5EF4-FFF2-40B4-BE49-F238E27FC236}">
              <a16:creationId xmlns:a16="http://schemas.microsoft.com/office/drawing/2014/main" id="{ACB7D93B-A8A0-4E4E-8B37-3D957EE3C873}"/>
            </a:ext>
          </a:extLst>
        </xdr:cNvPr>
        <xdr:cNvSpPr/>
      </xdr:nvSpPr>
      <xdr:spPr>
        <a:xfrm>
          <a:off x="183931" y="4447190"/>
          <a:ext cx="1204315" cy="766354"/>
        </a:xfrm>
        <a:prstGeom prst="roundRect">
          <a:avLst/>
        </a:prstGeom>
        <a:noFill/>
        <a:ln w="22225">
          <a:solidFill>
            <a:srgbClr val="9966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1223365</xdr:colOff>
      <xdr:row>11</xdr:row>
      <xdr:rowOff>766354</xdr:rowOff>
    </xdr:to>
    <xdr:sp macro="" textlink="">
      <xdr:nvSpPr>
        <xdr:cNvPr id="10" name="Rectangle à coins arrondis 137">
          <a:extLst>
            <a:ext uri="{FF2B5EF4-FFF2-40B4-BE49-F238E27FC236}">
              <a16:creationId xmlns:a16="http://schemas.microsoft.com/office/drawing/2014/main" id="{4392EA5B-B34A-42AE-B331-4437801EB6D9}"/>
            </a:ext>
          </a:extLst>
        </xdr:cNvPr>
        <xdr:cNvSpPr/>
      </xdr:nvSpPr>
      <xdr:spPr>
        <a:xfrm>
          <a:off x="1484586" y="3520966"/>
          <a:ext cx="1204315" cy="766354"/>
        </a:xfrm>
        <a:prstGeom prst="roundRect">
          <a:avLst/>
        </a:prstGeom>
        <a:noFill/>
        <a:ln w="22225">
          <a:solidFill>
            <a:srgbClr val="9966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1223365</xdr:colOff>
      <xdr:row>11</xdr:row>
      <xdr:rowOff>766354</xdr:rowOff>
    </xdr:to>
    <xdr:sp macro="" textlink="">
      <xdr:nvSpPr>
        <xdr:cNvPr id="11" name="Rectangle à coins arrondis 142">
          <a:extLst>
            <a:ext uri="{FF2B5EF4-FFF2-40B4-BE49-F238E27FC236}">
              <a16:creationId xmlns:a16="http://schemas.microsoft.com/office/drawing/2014/main" id="{F3EC8AA4-1DF0-4B8F-B46E-FEAD6BBFA5F4}"/>
            </a:ext>
          </a:extLst>
        </xdr:cNvPr>
        <xdr:cNvSpPr/>
      </xdr:nvSpPr>
      <xdr:spPr>
        <a:xfrm>
          <a:off x="1484586" y="3520966"/>
          <a:ext cx="1204315" cy="766354"/>
        </a:xfrm>
        <a:prstGeom prst="roundRect">
          <a:avLst/>
        </a:prstGeom>
        <a:noFill/>
        <a:ln w="22225">
          <a:solidFill>
            <a:srgbClr val="9966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11</xdr:row>
      <xdr:rowOff>0</xdr:rowOff>
    </xdr:from>
    <xdr:to>
      <xdr:col>5</xdr:col>
      <xdr:colOff>1223365</xdr:colOff>
      <xdr:row>11</xdr:row>
      <xdr:rowOff>766354</xdr:rowOff>
    </xdr:to>
    <xdr:sp macro="" textlink="">
      <xdr:nvSpPr>
        <xdr:cNvPr id="12" name="Rectangle à coins arrondis 137">
          <a:extLst>
            <a:ext uri="{FF2B5EF4-FFF2-40B4-BE49-F238E27FC236}">
              <a16:creationId xmlns:a16="http://schemas.microsoft.com/office/drawing/2014/main" id="{A97DE760-BE36-4FE9-AD42-EBB69EE7AE6D}"/>
            </a:ext>
          </a:extLst>
        </xdr:cNvPr>
        <xdr:cNvSpPr/>
      </xdr:nvSpPr>
      <xdr:spPr>
        <a:xfrm>
          <a:off x="1484586" y="3520966"/>
          <a:ext cx="1204315" cy="766354"/>
        </a:xfrm>
        <a:prstGeom prst="roundRect">
          <a:avLst/>
        </a:prstGeom>
        <a:noFill/>
        <a:ln w="22225">
          <a:solidFill>
            <a:srgbClr val="9966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11</xdr:row>
      <xdr:rowOff>0</xdr:rowOff>
    </xdr:from>
    <xdr:to>
      <xdr:col>5</xdr:col>
      <xdr:colOff>1223365</xdr:colOff>
      <xdr:row>11</xdr:row>
      <xdr:rowOff>766354</xdr:rowOff>
    </xdr:to>
    <xdr:sp macro="" textlink="">
      <xdr:nvSpPr>
        <xdr:cNvPr id="13" name="Rectangle à coins arrondis 142">
          <a:extLst>
            <a:ext uri="{FF2B5EF4-FFF2-40B4-BE49-F238E27FC236}">
              <a16:creationId xmlns:a16="http://schemas.microsoft.com/office/drawing/2014/main" id="{7A907C6B-C095-4F3F-8877-AB125C981A7C}"/>
            </a:ext>
          </a:extLst>
        </xdr:cNvPr>
        <xdr:cNvSpPr/>
      </xdr:nvSpPr>
      <xdr:spPr>
        <a:xfrm>
          <a:off x="1484586" y="3520966"/>
          <a:ext cx="1204315" cy="766354"/>
        </a:xfrm>
        <a:prstGeom prst="roundRect">
          <a:avLst/>
        </a:prstGeom>
        <a:noFill/>
        <a:ln w="22225">
          <a:solidFill>
            <a:srgbClr val="9966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4</xdr:col>
      <xdr:colOff>2194</xdr:colOff>
      <xdr:row>14</xdr:row>
      <xdr:rowOff>4354</xdr:rowOff>
    </xdr:to>
    <xdr:sp macro="" textlink="">
      <xdr:nvSpPr>
        <xdr:cNvPr id="14" name="Rectangle à coins arrondis 142">
          <a:extLst>
            <a:ext uri="{FF2B5EF4-FFF2-40B4-BE49-F238E27FC236}">
              <a16:creationId xmlns:a16="http://schemas.microsoft.com/office/drawing/2014/main" id="{A7429549-6F71-423E-B32F-47B7E91E450C}"/>
            </a:ext>
          </a:extLst>
        </xdr:cNvPr>
        <xdr:cNvSpPr/>
      </xdr:nvSpPr>
      <xdr:spPr>
        <a:xfrm>
          <a:off x="1484586" y="5373414"/>
          <a:ext cx="1204315" cy="766354"/>
        </a:xfrm>
        <a:prstGeom prst="roundRect">
          <a:avLst/>
        </a:prstGeom>
        <a:noFill/>
        <a:ln w="22225">
          <a:solidFill>
            <a:srgbClr val="9966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4</xdr:col>
      <xdr:colOff>98534</xdr:colOff>
      <xdr:row>13</xdr:row>
      <xdr:rowOff>0</xdr:rowOff>
    </xdr:from>
    <xdr:to>
      <xdr:col>6</xdr:col>
      <xdr:colOff>2194</xdr:colOff>
      <xdr:row>14</xdr:row>
      <xdr:rowOff>4354</xdr:rowOff>
    </xdr:to>
    <xdr:sp macro="" textlink="">
      <xdr:nvSpPr>
        <xdr:cNvPr id="15" name="Rectangle à coins arrondis 142">
          <a:extLst>
            <a:ext uri="{FF2B5EF4-FFF2-40B4-BE49-F238E27FC236}">
              <a16:creationId xmlns:a16="http://schemas.microsoft.com/office/drawing/2014/main" id="{C7153501-5C0B-47CE-9431-CF5B4A5F8122}"/>
            </a:ext>
          </a:extLst>
        </xdr:cNvPr>
        <xdr:cNvSpPr/>
      </xdr:nvSpPr>
      <xdr:spPr>
        <a:xfrm>
          <a:off x="2785241" y="5373414"/>
          <a:ext cx="1204315" cy="766354"/>
        </a:xfrm>
        <a:prstGeom prst="roundRect">
          <a:avLst/>
        </a:prstGeom>
        <a:noFill/>
        <a:ln w="22225">
          <a:solidFill>
            <a:srgbClr val="9966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</xdr:col>
      <xdr:colOff>1223365</xdr:colOff>
      <xdr:row>5</xdr:row>
      <xdr:rowOff>766354</xdr:rowOff>
    </xdr:to>
    <xdr:sp macro="" textlink="">
      <xdr:nvSpPr>
        <xdr:cNvPr id="9" name="Rectangle à coins arrondis 8">
          <a:extLst>
            <a:ext uri="{FF2B5EF4-FFF2-40B4-BE49-F238E27FC236}">
              <a16:creationId xmlns:a16="http://schemas.microsoft.com/office/drawing/2014/main" id="{00000000-0008-0000-0D00-000009000000}"/>
            </a:ext>
          </a:extLst>
        </xdr:cNvPr>
        <xdr:cNvSpPr/>
      </xdr:nvSpPr>
      <xdr:spPr>
        <a:xfrm>
          <a:off x="190500" y="1684020"/>
          <a:ext cx="1223365" cy="766354"/>
        </a:xfrm>
        <a:prstGeom prst="roundRect">
          <a:avLst/>
        </a:prstGeom>
        <a:noFill/>
        <a:ln w="22225">
          <a:solidFill>
            <a:srgbClr val="FF99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5</xdr:row>
      <xdr:rowOff>0</xdr:rowOff>
    </xdr:from>
    <xdr:to>
      <xdr:col>3</xdr:col>
      <xdr:colOff>1223365</xdr:colOff>
      <xdr:row>5</xdr:row>
      <xdr:rowOff>766354</xdr:rowOff>
    </xdr:to>
    <xdr:sp macro="" textlink="">
      <xdr:nvSpPr>
        <xdr:cNvPr id="10" name="Rectangle à coins arrondis 9">
          <a:extLst>
            <a:ext uri="{FF2B5EF4-FFF2-40B4-BE49-F238E27FC236}">
              <a16:creationId xmlns:a16="http://schemas.microsoft.com/office/drawing/2014/main" id="{00000000-0008-0000-0D00-00000A000000}"/>
            </a:ext>
          </a:extLst>
        </xdr:cNvPr>
        <xdr:cNvSpPr/>
      </xdr:nvSpPr>
      <xdr:spPr>
        <a:xfrm>
          <a:off x="190500" y="1684020"/>
          <a:ext cx="1223365" cy="766354"/>
        </a:xfrm>
        <a:prstGeom prst="roundRect">
          <a:avLst/>
        </a:prstGeom>
        <a:noFill/>
        <a:ln w="22225">
          <a:solidFill>
            <a:srgbClr val="FF99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5</xdr:row>
      <xdr:rowOff>0</xdr:rowOff>
    </xdr:from>
    <xdr:to>
      <xdr:col>5</xdr:col>
      <xdr:colOff>1223365</xdr:colOff>
      <xdr:row>5</xdr:row>
      <xdr:rowOff>766354</xdr:rowOff>
    </xdr:to>
    <xdr:sp macro="" textlink="">
      <xdr:nvSpPr>
        <xdr:cNvPr id="11" name="Rectangle à coins arrondis 10">
          <a:extLst>
            <a:ext uri="{FF2B5EF4-FFF2-40B4-BE49-F238E27FC236}">
              <a16:creationId xmlns:a16="http://schemas.microsoft.com/office/drawing/2014/main" id="{00000000-0008-0000-0D00-00000B000000}"/>
            </a:ext>
          </a:extLst>
        </xdr:cNvPr>
        <xdr:cNvSpPr/>
      </xdr:nvSpPr>
      <xdr:spPr>
        <a:xfrm>
          <a:off x="190500" y="1684020"/>
          <a:ext cx="1223365" cy="766354"/>
        </a:xfrm>
        <a:prstGeom prst="roundRect">
          <a:avLst/>
        </a:prstGeom>
        <a:noFill/>
        <a:ln w="22225">
          <a:solidFill>
            <a:srgbClr val="FF99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1223365</xdr:colOff>
      <xdr:row>5</xdr:row>
      <xdr:rowOff>766354</xdr:rowOff>
    </xdr:to>
    <xdr:sp macro="" textlink="">
      <xdr:nvSpPr>
        <xdr:cNvPr id="12" name="Rectangle à coins arrondis 11">
          <a:extLst>
            <a:ext uri="{FF2B5EF4-FFF2-40B4-BE49-F238E27FC236}">
              <a16:creationId xmlns:a16="http://schemas.microsoft.com/office/drawing/2014/main" id="{00000000-0008-0000-0D00-00000C000000}"/>
            </a:ext>
          </a:extLst>
        </xdr:cNvPr>
        <xdr:cNvSpPr/>
      </xdr:nvSpPr>
      <xdr:spPr>
        <a:xfrm>
          <a:off x="190500" y="1684020"/>
          <a:ext cx="1223365" cy="766354"/>
        </a:xfrm>
        <a:prstGeom prst="roundRect">
          <a:avLst/>
        </a:prstGeom>
        <a:noFill/>
        <a:ln w="22225">
          <a:solidFill>
            <a:srgbClr val="FF99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1223365</xdr:colOff>
      <xdr:row>5</xdr:row>
      <xdr:rowOff>766354</xdr:rowOff>
    </xdr:to>
    <xdr:sp macro="" textlink="">
      <xdr:nvSpPr>
        <xdr:cNvPr id="13" name="Rectangle à coins arrondis 12">
          <a:extLst>
            <a:ext uri="{FF2B5EF4-FFF2-40B4-BE49-F238E27FC236}">
              <a16:creationId xmlns:a16="http://schemas.microsoft.com/office/drawing/2014/main" id="{00000000-0008-0000-0D00-00000D000000}"/>
            </a:ext>
          </a:extLst>
        </xdr:cNvPr>
        <xdr:cNvSpPr/>
      </xdr:nvSpPr>
      <xdr:spPr>
        <a:xfrm>
          <a:off x="190500" y="1684020"/>
          <a:ext cx="1223365" cy="766354"/>
        </a:xfrm>
        <a:prstGeom prst="roundRect">
          <a:avLst/>
        </a:prstGeom>
        <a:noFill/>
        <a:ln w="22225">
          <a:solidFill>
            <a:srgbClr val="FF99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5</xdr:row>
      <xdr:rowOff>0</xdr:rowOff>
    </xdr:from>
    <xdr:to>
      <xdr:col>11</xdr:col>
      <xdr:colOff>1223365</xdr:colOff>
      <xdr:row>5</xdr:row>
      <xdr:rowOff>766354</xdr:rowOff>
    </xdr:to>
    <xdr:sp macro="" textlink="">
      <xdr:nvSpPr>
        <xdr:cNvPr id="15" name="Rectangle à coins arrondis 14">
          <a:extLst>
            <a:ext uri="{FF2B5EF4-FFF2-40B4-BE49-F238E27FC236}">
              <a16:creationId xmlns:a16="http://schemas.microsoft.com/office/drawing/2014/main" id="{00000000-0008-0000-0D00-00000F000000}"/>
            </a:ext>
          </a:extLst>
        </xdr:cNvPr>
        <xdr:cNvSpPr/>
      </xdr:nvSpPr>
      <xdr:spPr>
        <a:xfrm>
          <a:off x="6858000" y="746760"/>
          <a:ext cx="1223365" cy="766354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5</xdr:row>
      <xdr:rowOff>0</xdr:rowOff>
    </xdr:from>
    <xdr:to>
      <xdr:col>13</xdr:col>
      <xdr:colOff>1223365</xdr:colOff>
      <xdr:row>5</xdr:row>
      <xdr:rowOff>766354</xdr:rowOff>
    </xdr:to>
    <xdr:sp macro="" textlink="">
      <xdr:nvSpPr>
        <xdr:cNvPr id="16" name="Rectangle à coins arrondis 15">
          <a:extLst>
            <a:ext uri="{FF2B5EF4-FFF2-40B4-BE49-F238E27FC236}">
              <a16:creationId xmlns:a16="http://schemas.microsoft.com/office/drawing/2014/main" id="{00000000-0008-0000-0D00-000010000000}"/>
            </a:ext>
          </a:extLst>
        </xdr:cNvPr>
        <xdr:cNvSpPr/>
      </xdr:nvSpPr>
      <xdr:spPr>
        <a:xfrm>
          <a:off x="8191500" y="746760"/>
          <a:ext cx="1223365" cy="766354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7</xdr:row>
      <xdr:rowOff>0</xdr:rowOff>
    </xdr:from>
    <xdr:to>
      <xdr:col>1</xdr:col>
      <xdr:colOff>1223365</xdr:colOff>
      <xdr:row>7</xdr:row>
      <xdr:rowOff>766354</xdr:rowOff>
    </xdr:to>
    <xdr:sp macro="" textlink="">
      <xdr:nvSpPr>
        <xdr:cNvPr id="17" name="Rectangle à coins arrondis 16">
          <a:extLst>
            <a:ext uri="{FF2B5EF4-FFF2-40B4-BE49-F238E27FC236}">
              <a16:creationId xmlns:a16="http://schemas.microsoft.com/office/drawing/2014/main" id="{00000000-0008-0000-0D00-000011000000}"/>
            </a:ext>
          </a:extLst>
        </xdr:cNvPr>
        <xdr:cNvSpPr/>
      </xdr:nvSpPr>
      <xdr:spPr>
        <a:xfrm>
          <a:off x="190500" y="1684020"/>
          <a:ext cx="1223365" cy="766354"/>
        </a:xfrm>
        <a:prstGeom prst="roundRect">
          <a:avLst/>
        </a:prstGeom>
        <a:noFill/>
        <a:ln w="22225">
          <a:solidFill>
            <a:srgbClr val="FF99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7</xdr:row>
      <xdr:rowOff>0</xdr:rowOff>
    </xdr:from>
    <xdr:to>
      <xdr:col>3</xdr:col>
      <xdr:colOff>1223365</xdr:colOff>
      <xdr:row>7</xdr:row>
      <xdr:rowOff>766354</xdr:rowOff>
    </xdr:to>
    <xdr:sp macro="" textlink="">
      <xdr:nvSpPr>
        <xdr:cNvPr id="18" name="Rectangle à coins arrondis 17">
          <a:extLst>
            <a:ext uri="{FF2B5EF4-FFF2-40B4-BE49-F238E27FC236}">
              <a16:creationId xmlns:a16="http://schemas.microsoft.com/office/drawing/2014/main" id="{00000000-0008-0000-0D00-000012000000}"/>
            </a:ext>
          </a:extLst>
        </xdr:cNvPr>
        <xdr:cNvSpPr/>
      </xdr:nvSpPr>
      <xdr:spPr>
        <a:xfrm>
          <a:off x="1524000" y="1684020"/>
          <a:ext cx="1223365" cy="766354"/>
        </a:xfrm>
        <a:prstGeom prst="roundRect">
          <a:avLst/>
        </a:prstGeom>
        <a:noFill/>
        <a:ln w="22225">
          <a:solidFill>
            <a:srgbClr val="FF99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7</xdr:row>
      <xdr:rowOff>0</xdr:rowOff>
    </xdr:from>
    <xdr:to>
      <xdr:col>5</xdr:col>
      <xdr:colOff>1223365</xdr:colOff>
      <xdr:row>7</xdr:row>
      <xdr:rowOff>766354</xdr:rowOff>
    </xdr:to>
    <xdr:sp macro="" textlink="">
      <xdr:nvSpPr>
        <xdr:cNvPr id="19" name="Rectangle à coins arrondis 18">
          <a:extLst>
            <a:ext uri="{FF2B5EF4-FFF2-40B4-BE49-F238E27FC236}">
              <a16:creationId xmlns:a16="http://schemas.microsoft.com/office/drawing/2014/main" id="{00000000-0008-0000-0D00-000013000000}"/>
            </a:ext>
          </a:extLst>
        </xdr:cNvPr>
        <xdr:cNvSpPr/>
      </xdr:nvSpPr>
      <xdr:spPr>
        <a:xfrm>
          <a:off x="2857500" y="1684020"/>
          <a:ext cx="1223365" cy="766354"/>
        </a:xfrm>
        <a:prstGeom prst="roundRect">
          <a:avLst/>
        </a:prstGeom>
        <a:noFill/>
        <a:ln w="22225">
          <a:solidFill>
            <a:srgbClr val="FF99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1223365</xdr:colOff>
      <xdr:row>7</xdr:row>
      <xdr:rowOff>766354</xdr:rowOff>
    </xdr:to>
    <xdr:sp macro="" textlink="">
      <xdr:nvSpPr>
        <xdr:cNvPr id="20" name="Rectangle à coins arrondis 19">
          <a:extLst>
            <a:ext uri="{FF2B5EF4-FFF2-40B4-BE49-F238E27FC236}">
              <a16:creationId xmlns:a16="http://schemas.microsoft.com/office/drawing/2014/main" id="{00000000-0008-0000-0D00-000014000000}"/>
            </a:ext>
          </a:extLst>
        </xdr:cNvPr>
        <xdr:cNvSpPr/>
      </xdr:nvSpPr>
      <xdr:spPr>
        <a:xfrm>
          <a:off x="4191000" y="1684020"/>
          <a:ext cx="1223365" cy="766354"/>
        </a:xfrm>
        <a:prstGeom prst="roundRect">
          <a:avLst/>
        </a:prstGeom>
        <a:noFill/>
        <a:ln w="22225">
          <a:solidFill>
            <a:srgbClr val="FF99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7</xdr:row>
      <xdr:rowOff>0</xdr:rowOff>
    </xdr:from>
    <xdr:to>
      <xdr:col>9</xdr:col>
      <xdr:colOff>1223365</xdr:colOff>
      <xdr:row>7</xdr:row>
      <xdr:rowOff>766354</xdr:rowOff>
    </xdr:to>
    <xdr:sp macro="" textlink="">
      <xdr:nvSpPr>
        <xdr:cNvPr id="21" name="Rectangle à coins arrondis 20">
          <a:extLst>
            <a:ext uri="{FF2B5EF4-FFF2-40B4-BE49-F238E27FC236}">
              <a16:creationId xmlns:a16="http://schemas.microsoft.com/office/drawing/2014/main" id="{00000000-0008-0000-0D00-000015000000}"/>
            </a:ext>
          </a:extLst>
        </xdr:cNvPr>
        <xdr:cNvSpPr/>
      </xdr:nvSpPr>
      <xdr:spPr>
        <a:xfrm>
          <a:off x="5524500" y="1684020"/>
          <a:ext cx="1223365" cy="766354"/>
        </a:xfrm>
        <a:prstGeom prst="roundRect">
          <a:avLst/>
        </a:prstGeom>
        <a:noFill/>
        <a:ln w="22225">
          <a:solidFill>
            <a:srgbClr val="FF99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7</xdr:row>
      <xdr:rowOff>0</xdr:rowOff>
    </xdr:from>
    <xdr:to>
      <xdr:col>11</xdr:col>
      <xdr:colOff>1223365</xdr:colOff>
      <xdr:row>7</xdr:row>
      <xdr:rowOff>766354</xdr:rowOff>
    </xdr:to>
    <xdr:sp macro="" textlink="">
      <xdr:nvSpPr>
        <xdr:cNvPr id="22" name="Rectangle à coins arrondis 21">
          <a:extLst>
            <a:ext uri="{FF2B5EF4-FFF2-40B4-BE49-F238E27FC236}">
              <a16:creationId xmlns:a16="http://schemas.microsoft.com/office/drawing/2014/main" id="{00000000-0008-0000-0D00-000016000000}"/>
            </a:ext>
          </a:extLst>
        </xdr:cNvPr>
        <xdr:cNvSpPr/>
      </xdr:nvSpPr>
      <xdr:spPr>
        <a:xfrm>
          <a:off x="6858000" y="1684020"/>
          <a:ext cx="1223365" cy="766354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7</xdr:row>
      <xdr:rowOff>0</xdr:rowOff>
    </xdr:from>
    <xdr:to>
      <xdr:col>13</xdr:col>
      <xdr:colOff>1223365</xdr:colOff>
      <xdr:row>7</xdr:row>
      <xdr:rowOff>766354</xdr:rowOff>
    </xdr:to>
    <xdr:sp macro="" textlink="">
      <xdr:nvSpPr>
        <xdr:cNvPr id="23" name="Rectangle à coins arrondis 22">
          <a:extLst>
            <a:ext uri="{FF2B5EF4-FFF2-40B4-BE49-F238E27FC236}">
              <a16:creationId xmlns:a16="http://schemas.microsoft.com/office/drawing/2014/main" id="{00000000-0008-0000-0D00-000017000000}"/>
            </a:ext>
          </a:extLst>
        </xdr:cNvPr>
        <xdr:cNvSpPr/>
      </xdr:nvSpPr>
      <xdr:spPr>
        <a:xfrm>
          <a:off x="8191500" y="1684020"/>
          <a:ext cx="1223365" cy="766354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1223365</xdr:colOff>
      <xdr:row>9</xdr:row>
      <xdr:rowOff>766354</xdr:rowOff>
    </xdr:to>
    <xdr:sp macro="" textlink="">
      <xdr:nvSpPr>
        <xdr:cNvPr id="24" name="Rectangle à coins arrondis 23">
          <a:extLst>
            <a:ext uri="{FF2B5EF4-FFF2-40B4-BE49-F238E27FC236}">
              <a16:creationId xmlns:a16="http://schemas.microsoft.com/office/drawing/2014/main" id="{00000000-0008-0000-0D00-000018000000}"/>
            </a:ext>
          </a:extLst>
        </xdr:cNvPr>
        <xdr:cNvSpPr/>
      </xdr:nvSpPr>
      <xdr:spPr>
        <a:xfrm>
          <a:off x="190500" y="1684020"/>
          <a:ext cx="1223365" cy="766354"/>
        </a:xfrm>
        <a:prstGeom prst="roundRect">
          <a:avLst/>
        </a:prstGeom>
        <a:noFill/>
        <a:ln w="22225">
          <a:solidFill>
            <a:srgbClr val="FF99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9</xdr:row>
      <xdr:rowOff>0</xdr:rowOff>
    </xdr:from>
    <xdr:to>
      <xdr:col>3</xdr:col>
      <xdr:colOff>1223365</xdr:colOff>
      <xdr:row>9</xdr:row>
      <xdr:rowOff>766354</xdr:rowOff>
    </xdr:to>
    <xdr:sp macro="" textlink="">
      <xdr:nvSpPr>
        <xdr:cNvPr id="25" name="Rectangle à coins arrondis 24">
          <a:extLst>
            <a:ext uri="{FF2B5EF4-FFF2-40B4-BE49-F238E27FC236}">
              <a16:creationId xmlns:a16="http://schemas.microsoft.com/office/drawing/2014/main" id="{00000000-0008-0000-0D00-000019000000}"/>
            </a:ext>
          </a:extLst>
        </xdr:cNvPr>
        <xdr:cNvSpPr/>
      </xdr:nvSpPr>
      <xdr:spPr>
        <a:xfrm>
          <a:off x="1524000" y="1684020"/>
          <a:ext cx="1223365" cy="766354"/>
        </a:xfrm>
        <a:prstGeom prst="roundRect">
          <a:avLst/>
        </a:prstGeom>
        <a:noFill/>
        <a:ln w="22225">
          <a:solidFill>
            <a:srgbClr val="FF99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9</xdr:row>
      <xdr:rowOff>0</xdr:rowOff>
    </xdr:from>
    <xdr:to>
      <xdr:col>5</xdr:col>
      <xdr:colOff>1223365</xdr:colOff>
      <xdr:row>9</xdr:row>
      <xdr:rowOff>766354</xdr:rowOff>
    </xdr:to>
    <xdr:sp macro="" textlink="">
      <xdr:nvSpPr>
        <xdr:cNvPr id="26" name="Rectangle à coins arrondis 25">
          <a:extLst>
            <a:ext uri="{FF2B5EF4-FFF2-40B4-BE49-F238E27FC236}">
              <a16:creationId xmlns:a16="http://schemas.microsoft.com/office/drawing/2014/main" id="{00000000-0008-0000-0D00-00001A000000}"/>
            </a:ext>
          </a:extLst>
        </xdr:cNvPr>
        <xdr:cNvSpPr/>
      </xdr:nvSpPr>
      <xdr:spPr>
        <a:xfrm>
          <a:off x="2857500" y="1684020"/>
          <a:ext cx="1223365" cy="766354"/>
        </a:xfrm>
        <a:prstGeom prst="roundRect">
          <a:avLst/>
        </a:prstGeom>
        <a:noFill/>
        <a:ln w="22225">
          <a:solidFill>
            <a:srgbClr val="FF99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7</xdr:col>
      <xdr:colOff>1223365</xdr:colOff>
      <xdr:row>9</xdr:row>
      <xdr:rowOff>766354</xdr:rowOff>
    </xdr:to>
    <xdr:sp macro="" textlink="">
      <xdr:nvSpPr>
        <xdr:cNvPr id="27" name="Rectangle à coins arrondis 26">
          <a:extLst>
            <a:ext uri="{FF2B5EF4-FFF2-40B4-BE49-F238E27FC236}">
              <a16:creationId xmlns:a16="http://schemas.microsoft.com/office/drawing/2014/main" id="{00000000-0008-0000-0D00-00001B000000}"/>
            </a:ext>
          </a:extLst>
        </xdr:cNvPr>
        <xdr:cNvSpPr/>
      </xdr:nvSpPr>
      <xdr:spPr>
        <a:xfrm>
          <a:off x="4191000" y="1684020"/>
          <a:ext cx="1223365" cy="766354"/>
        </a:xfrm>
        <a:prstGeom prst="roundRect">
          <a:avLst/>
        </a:prstGeom>
        <a:noFill/>
        <a:ln w="22225">
          <a:solidFill>
            <a:srgbClr val="FF99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9</xdr:row>
      <xdr:rowOff>0</xdr:rowOff>
    </xdr:from>
    <xdr:to>
      <xdr:col>9</xdr:col>
      <xdr:colOff>1223365</xdr:colOff>
      <xdr:row>9</xdr:row>
      <xdr:rowOff>766354</xdr:rowOff>
    </xdr:to>
    <xdr:sp macro="" textlink="">
      <xdr:nvSpPr>
        <xdr:cNvPr id="28" name="Rectangle à coins arrondis 27">
          <a:extLst>
            <a:ext uri="{FF2B5EF4-FFF2-40B4-BE49-F238E27FC236}">
              <a16:creationId xmlns:a16="http://schemas.microsoft.com/office/drawing/2014/main" id="{00000000-0008-0000-0D00-00001C000000}"/>
            </a:ext>
          </a:extLst>
        </xdr:cNvPr>
        <xdr:cNvSpPr/>
      </xdr:nvSpPr>
      <xdr:spPr>
        <a:xfrm>
          <a:off x="5524500" y="1684020"/>
          <a:ext cx="1223365" cy="766354"/>
        </a:xfrm>
        <a:prstGeom prst="roundRect">
          <a:avLst/>
        </a:prstGeom>
        <a:noFill/>
        <a:ln w="22225">
          <a:solidFill>
            <a:srgbClr val="FF99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9</xdr:row>
      <xdr:rowOff>0</xdr:rowOff>
    </xdr:from>
    <xdr:to>
      <xdr:col>11</xdr:col>
      <xdr:colOff>1223365</xdr:colOff>
      <xdr:row>9</xdr:row>
      <xdr:rowOff>766354</xdr:rowOff>
    </xdr:to>
    <xdr:sp macro="" textlink="">
      <xdr:nvSpPr>
        <xdr:cNvPr id="29" name="Rectangle à coins arrondis 28">
          <a:extLst>
            <a:ext uri="{FF2B5EF4-FFF2-40B4-BE49-F238E27FC236}">
              <a16:creationId xmlns:a16="http://schemas.microsoft.com/office/drawing/2014/main" id="{00000000-0008-0000-0D00-00001D000000}"/>
            </a:ext>
          </a:extLst>
        </xdr:cNvPr>
        <xdr:cNvSpPr/>
      </xdr:nvSpPr>
      <xdr:spPr>
        <a:xfrm>
          <a:off x="6858000" y="1684020"/>
          <a:ext cx="1223365" cy="766354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9</xdr:row>
      <xdr:rowOff>0</xdr:rowOff>
    </xdr:from>
    <xdr:to>
      <xdr:col>13</xdr:col>
      <xdr:colOff>1223365</xdr:colOff>
      <xdr:row>9</xdr:row>
      <xdr:rowOff>766354</xdr:rowOff>
    </xdr:to>
    <xdr:sp macro="" textlink="">
      <xdr:nvSpPr>
        <xdr:cNvPr id="30" name="Rectangle à coins arrondis 29">
          <a:extLst>
            <a:ext uri="{FF2B5EF4-FFF2-40B4-BE49-F238E27FC236}">
              <a16:creationId xmlns:a16="http://schemas.microsoft.com/office/drawing/2014/main" id="{00000000-0008-0000-0D00-00001E000000}"/>
            </a:ext>
          </a:extLst>
        </xdr:cNvPr>
        <xdr:cNvSpPr/>
      </xdr:nvSpPr>
      <xdr:spPr>
        <a:xfrm>
          <a:off x="8191500" y="1684020"/>
          <a:ext cx="1223365" cy="766354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1223365</xdr:colOff>
      <xdr:row>11</xdr:row>
      <xdr:rowOff>766354</xdr:rowOff>
    </xdr:to>
    <xdr:sp macro="" textlink="">
      <xdr:nvSpPr>
        <xdr:cNvPr id="31" name="Rectangle à coins arrondis 30">
          <a:extLst>
            <a:ext uri="{FF2B5EF4-FFF2-40B4-BE49-F238E27FC236}">
              <a16:creationId xmlns:a16="http://schemas.microsoft.com/office/drawing/2014/main" id="{00000000-0008-0000-0D00-00001F000000}"/>
            </a:ext>
          </a:extLst>
        </xdr:cNvPr>
        <xdr:cNvSpPr/>
      </xdr:nvSpPr>
      <xdr:spPr>
        <a:xfrm>
          <a:off x="190500" y="1684020"/>
          <a:ext cx="1223365" cy="766354"/>
        </a:xfrm>
        <a:prstGeom prst="roundRect">
          <a:avLst/>
        </a:prstGeom>
        <a:noFill/>
        <a:ln w="22225">
          <a:solidFill>
            <a:srgbClr val="FF99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1223365</xdr:colOff>
      <xdr:row>11</xdr:row>
      <xdr:rowOff>766354</xdr:rowOff>
    </xdr:to>
    <xdr:sp macro="" textlink="">
      <xdr:nvSpPr>
        <xdr:cNvPr id="32" name="Rectangle à coins arrondis 31">
          <a:extLst>
            <a:ext uri="{FF2B5EF4-FFF2-40B4-BE49-F238E27FC236}">
              <a16:creationId xmlns:a16="http://schemas.microsoft.com/office/drawing/2014/main" id="{00000000-0008-0000-0D00-000020000000}"/>
            </a:ext>
          </a:extLst>
        </xdr:cNvPr>
        <xdr:cNvSpPr/>
      </xdr:nvSpPr>
      <xdr:spPr>
        <a:xfrm>
          <a:off x="1524000" y="1684020"/>
          <a:ext cx="1223365" cy="766354"/>
        </a:xfrm>
        <a:prstGeom prst="roundRect">
          <a:avLst/>
        </a:prstGeom>
        <a:noFill/>
        <a:ln w="22225">
          <a:solidFill>
            <a:srgbClr val="FF99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11</xdr:row>
      <xdr:rowOff>0</xdr:rowOff>
    </xdr:from>
    <xdr:to>
      <xdr:col>7</xdr:col>
      <xdr:colOff>1223365</xdr:colOff>
      <xdr:row>11</xdr:row>
      <xdr:rowOff>766354</xdr:rowOff>
    </xdr:to>
    <xdr:sp macro="" textlink="">
      <xdr:nvSpPr>
        <xdr:cNvPr id="33" name="Rectangle à coins arrondis 32">
          <a:extLst>
            <a:ext uri="{FF2B5EF4-FFF2-40B4-BE49-F238E27FC236}">
              <a16:creationId xmlns:a16="http://schemas.microsoft.com/office/drawing/2014/main" id="{00000000-0008-0000-0D00-000021000000}"/>
            </a:ext>
          </a:extLst>
        </xdr:cNvPr>
        <xdr:cNvSpPr/>
      </xdr:nvSpPr>
      <xdr:spPr>
        <a:xfrm>
          <a:off x="2857500" y="1684020"/>
          <a:ext cx="1223365" cy="766354"/>
        </a:xfrm>
        <a:prstGeom prst="roundRect">
          <a:avLst/>
        </a:prstGeom>
        <a:noFill/>
        <a:ln w="22225">
          <a:solidFill>
            <a:srgbClr val="FF99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11</xdr:row>
      <xdr:rowOff>0</xdr:rowOff>
    </xdr:from>
    <xdr:to>
      <xdr:col>7</xdr:col>
      <xdr:colOff>1223365</xdr:colOff>
      <xdr:row>11</xdr:row>
      <xdr:rowOff>766354</xdr:rowOff>
    </xdr:to>
    <xdr:sp macro="" textlink="">
      <xdr:nvSpPr>
        <xdr:cNvPr id="34" name="Rectangle à coins arrondis 33">
          <a:extLst>
            <a:ext uri="{FF2B5EF4-FFF2-40B4-BE49-F238E27FC236}">
              <a16:creationId xmlns:a16="http://schemas.microsoft.com/office/drawing/2014/main" id="{00000000-0008-0000-0D00-000022000000}"/>
            </a:ext>
          </a:extLst>
        </xdr:cNvPr>
        <xdr:cNvSpPr/>
      </xdr:nvSpPr>
      <xdr:spPr>
        <a:xfrm>
          <a:off x="4191000" y="1684020"/>
          <a:ext cx="1223365" cy="766354"/>
        </a:xfrm>
        <a:prstGeom prst="roundRect">
          <a:avLst/>
        </a:prstGeom>
        <a:noFill/>
        <a:ln w="22225">
          <a:solidFill>
            <a:srgbClr val="FF99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5953</xdr:colOff>
      <xdr:row>13</xdr:row>
      <xdr:rowOff>0</xdr:rowOff>
    </xdr:from>
    <xdr:to>
      <xdr:col>14</xdr:col>
      <xdr:colOff>0</xdr:colOff>
      <xdr:row>14</xdr:row>
      <xdr:rowOff>8965</xdr:rowOff>
    </xdr:to>
    <xdr:sp macro="" textlink="">
      <xdr:nvSpPr>
        <xdr:cNvPr id="44" name="Rectangle à coins arrondis 43">
          <a:extLst>
            <a:ext uri="{FF2B5EF4-FFF2-40B4-BE49-F238E27FC236}">
              <a16:creationId xmlns:a16="http://schemas.microsoft.com/office/drawing/2014/main" id="{00000000-0008-0000-0D00-00002C000000}"/>
            </a:ext>
          </a:extLst>
        </xdr:cNvPr>
        <xdr:cNvSpPr/>
      </xdr:nvSpPr>
      <xdr:spPr>
        <a:xfrm>
          <a:off x="184547" y="5345906"/>
          <a:ext cx="8983266" cy="770965"/>
        </a:xfrm>
        <a:prstGeom prst="roundRect">
          <a:avLst/>
        </a:prstGeom>
        <a:noFill/>
        <a:ln w="22225">
          <a:solidFill>
            <a:schemeClr val="tx1">
              <a:lumMod val="50000"/>
              <a:lumOff val="5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1</xdr:col>
      <xdr:colOff>0</xdr:colOff>
      <xdr:row>3</xdr:row>
      <xdr:rowOff>0</xdr:rowOff>
    </xdr:from>
    <xdr:to>
      <xdr:col>1</xdr:col>
      <xdr:colOff>1223365</xdr:colOff>
      <xdr:row>4</xdr:row>
      <xdr:rowOff>8965</xdr:rowOff>
    </xdr:to>
    <xdr:sp macro="" textlink="">
      <xdr:nvSpPr>
        <xdr:cNvPr id="45" name="Rectangle à coins arrondis 44">
          <a:extLst>
            <a:ext uri="{FF2B5EF4-FFF2-40B4-BE49-F238E27FC236}">
              <a16:creationId xmlns:a16="http://schemas.microsoft.com/office/drawing/2014/main" id="{00000000-0008-0000-0D00-00002D000000}"/>
            </a:ext>
          </a:extLst>
        </xdr:cNvPr>
        <xdr:cNvSpPr/>
      </xdr:nvSpPr>
      <xdr:spPr>
        <a:xfrm>
          <a:off x="190500" y="746760"/>
          <a:ext cx="1223365" cy="778585"/>
        </a:xfrm>
        <a:prstGeom prst="roundRect">
          <a:avLst/>
        </a:prstGeom>
        <a:noFill/>
        <a:ln w="22225">
          <a:solidFill>
            <a:schemeClr val="accent1">
              <a:lumMod val="75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 editAs="oneCell">
    <xdr:from>
      <xdr:col>14</xdr:col>
      <xdr:colOff>2465</xdr:colOff>
      <xdr:row>0</xdr:row>
      <xdr:rowOff>4090</xdr:rowOff>
    </xdr:from>
    <xdr:to>
      <xdr:col>15</xdr:col>
      <xdr:colOff>0</xdr:colOff>
      <xdr:row>2</xdr:row>
      <xdr:rowOff>49250</xdr:rowOff>
    </xdr:to>
    <xdr:pic>
      <xdr:nvPicPr>
        <xdr:cNvPr id="304793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D00-000099A6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170278" y="4090"/>
          <a:ext cx="616660" cy="616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</xdr:col>
      <xdr:colOff>70820</xdr:colOff>
      <xdr:row>5</xdr:row>
      <xdr:rowOff>268942</xdr:rowOff>
    </xdr:from>
    <xdr:to>
      <xdr:col>31</xdr:col>
      <xdr:colOff>349624</xdr:colOff>
      <xdr:row>5</xdr:row>
      <xdr:rowOff>546783</xdr:rowOff>
    </xdr:to>
    <xdr:sp macro="" textlink="">
      <xdr:nvSpPr>
        <xdr:cNvPr id="98" name="Cœur 97">
          <a:extLst>
            <a:ext uri="{FF2B5EF4-FFF2-40B4-BE49-F238E27FC236}">
              <a16:creationId xmlns:a16="http://schemas.microsoft.com/office/drawing/2014/main" id="{00000000-0008-0000-0D00-000062000000}"/>
            </a:ext>
          </a:extLst>
        </xdr:cNvPr>
        <xdr:cNvSpPr/>
      </xdr:nvSpPr>
      <xdr:spPr>
        <a:xfrm>
          <a:off x="9763460" y="1952962"/>
          <a:ext cx="278804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116539</xdr:colOff>
      <xdr:row>7</xdr:row>
      <xdr:rowOff>251010</xdr:rowOff>
    </xdr:from>
    <xdr:to>
      <xdr:col>31</xdr:col>
      <xdr:colOff>439269</xdr:colOff>
      <xdr:row>7</xdr:row>
      <xdr:rowOff>555811</xdr:rowOff>
    </xdr:to>
    <xdr:sp macro="" textlink="">
      <xdr:nvSpPr>
        <xdr:cNvPr id="99" name="Étoile à 5 branches 98">
          <a:extLst>
            <a:ext uri="{FF2B5EF4-FFF2-40B4-BE49-F238E27FC236}">
              <a16:creationId xmlns:a16="http://schemas.microsoft.com/office/drawing/2014/main" id="{00000000-0008-0000-0D00-000063000000}"/>
            </a:ext>
          </a:extLst>
        </xdr:cNvPr>
        <xdr:cNvSpPr/>
      </xdr:nvSpPr>
      <xdr:spPr>
        <a:xfrm>
          <a:off x="9654986" y="2877669"/>
          <a:ext cx="322730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143433</xdr:colOff>
      <xdr:row>9</xdr:row>
      <xdr:rowOff>152401</xdr:rowOff>
    </xdr:from>
    <xdr:to>
      <xdr:col>31</xdr:col>
      <xdr:colOff>467433</xdr:colOff>
      <xdr:row>9</xdr:row>
      <xdr:rowOff>259976</xdr:rowOff>
    </xdr:to>
    <xdr:sp macro="" textlink="">
      <xdr:nvSpPr>
        <xdr:cNvPr id="100" name="Flèche droite 99">
          <a:extLst>
            <a:ext uri="{FF2B5EF4-FFF2-40B4-BE49-F238E27FC236}">
              <a16:creationId xmlns:a16="http://schemas.microsoft.com/office/drawing/2014/main" id="{00000000-0008-0000-0D00-000064000000}"/>
            </a:ext>
          </a:extLst>
        </xdr:cNvPr>
        <xdr:cNvSpPr/>
      </xdr:nvSpPr>
      <xdr:spPr>
        <a:xfrm>
          <a:off x="9836073" y="3710941"/>
          <a:ext cx="324000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152400</xdr:colOff>
      <xdr:row>9</xdr:row>
      <xdr:rowOff>441960</xdr:rowOff>
    </xdr:from>
    <xdr:to>
      <xdr:col>32</xdr:col>
      <xdr:colOff>358140</xdr:colOff>
      <xdr:row>11</xdr:row>
      <xdr:rowOff>144780</xdr:rowOff>
    </xdr:to>
    <xdr:pic>
      <xdr:nvPicPr>
        <xdr:cNvPr id="304797" name="Image 100">
          <a:extLst>
            <a:ext uri="{FF2B5EF4-FFF2-40B4-BE49-F238E27FC236}">
              <a16:creationId xmlns:a16="http://schemas.microsoft.com/office/drawing/2014/main" id="{00000000-0008-0000-0D00-00009DA6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77400" y="4000500"/>
          <a:ext cx="876300" cy="640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31</xdr:col>
      <xdr:colOff>137160</xdr:colOff>
      <xdr:row>11</xdr:row>
      <xdr:rowOff>106680</xdr:rowOff>
    </xdr:from>
    <xdr:to>
      <xdr:col>32</xdr:col>
      <xdr:colOff>335280</xdr:colOff>
      <xdr:row>11</xdr:row>
      <xdr:rowOff>754380</xdr:rowOff>
    </xdr:to>
    <xdr:pic>
      <xdr:nvPicPr>
        <xdr:cNvPr id="304798" name="Image 101">
          <a:extLst>
            <a:ext uri="{FF2B5EF4-FFF2-40B4-BE49-F238E27FC236}">
              <a16:creationId xmlns:a16="http://schemas.microsoft.com/office/drawing/2014/main" id="{00000000-0008-0000-0D00-00009EA6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62160" y="4602480"/>
          <a:ext cx="86868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31</xdr:col>
      <xdr:colOff>80683</xdr:colOff>
      <xdr:row>3</xdr:row>
      <xdr:rowOff>349622</xdr:rowOff>
    </xdr:from>
    <xdr:to>
      <xdr:col>31</xdr:col>
      <xdr:colOff>367552</xdr:colOff>
      <xdr:row>3</xdr:row>
      <xdr:rowOff>628053</xdr:rowOff>
    </xdr:to>
    <xdr:sp macro="" textlink="">
      <xdr:nvSpPr>
        <xdr:cNvPr id="103" name="Émoticône 102">
          <a:extLst>
            <a:ext uri="{FF2B5EF4-FFF2-40B4-BE49-F238E27FC236}">
              <a16:creationId xmlns:a16="http://schemas.microsoft.com/office/drawing/2014/main" id="{00000000-0008-0000-0D00-000067000000}"/>
            </a:ext>
          </a:extLst>
        </xdr:cNvPr>
        <xdr:cNvSpPr/>
      </xdr:nvSpPr>
      <xdr:spPr>
        <a:xfrm>
          <a:off x="9619130" y="1093693"/>
          <a:ext cx="286869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373380</xdr:colOff>
      <xdr:row>10</xdr:row>
      <xdr:rowOff>137160</xdr:rowOff>
    </xdr:from>
    <xdr:to>
      <xdr:col>33</xdr:col>
      <xdr:colOff>579120</xdr:colOff>
      <xdr:row>11</xdr:row>
      <xdr:rowOff>609600</xdr:rowOff>
    </xdr:to>
    <xdr:pic>
      <xdr:nvPicPr>
        <xdr:cNvPr id="304800" name="Image 103">
          <a:extLst>
            <a:ext uri="{FF2B5EF4-FFF2-40B4-BE49-F238E27FC236}">
              <a16:creationId xmlns:a16="http://schemas.microsoft.com/office/drawing/2014/main" id="{00000000-0008-0000-0D00-0000A0A6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68940" y="4465320"/>
          <a:ext cx="876300" cy="640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33</xdr:col>
      <xdr:colOff>662940</xdr:colOff>
      <xdr:row>10</xdr:row>
      <xdr:rowOff>45720</xdr:rowOff>
    </xdr:from>
    <xdr:to>
      <xdr:col>35</xdr:col>
      <xdr:colOff>198120</xdr:colOff>
      <xdr:row>11</xdr:row>
      <xdr:rowOff>525780</xdr:rowOff>
    </xdr:to>
    <xdr:pic>
      <xdr:nvPicPr>
        <xdr:cNvPr id="304801" name="Image 104">
          <a:extLst>
            <a:ext uri="{FF2B5EF4-FFF2-40B4-BE49-F238E27FC236}">
              <a16:creationId xmlns:a16="http://schemas.microsoft.com/office/drawing/2014/main" id="{00000000-0008-0000-0D00-0000A1A6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29060" y="4373880"/>
          <a:ext cx="8763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32</xdr:col>
      <xdr:colOff>388620</xdr:colOff>
      <xdr:row>9</xdr:row>
      <xdr:rowOff>358140</xdr:rowOff>
    </xdr:from>
    <xdr:to>
      <xdr:col>33</xdr:col>
      <xdr:colOff>586740</xdr:colOff>
      <xdr:row>11</xdr:row>
      <xdr:rowOff>68580</xdr:rowOff>
    </xdr:to>
    <xdr:pic>
      <xdr:nvPicPr>
        <xdr:cNvPr id="304802" name="Image 105">
          <a:extLst>
            <a:ext uri="{FF2B5EF4-FFF2-40B4-BE49-F238E27FC236}">
              <a16:creationId xmlns:a16="http://schemas.microsoft.com/office/drawing/2014/main" id="{00000000-0008-0000-0D00-0000A2A6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4180" y="3916680"/>
          <a:ext cx="86868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34</xdr:col>
      <xdr:colOff>60960</xdr:colOff>
      <xdr:row>9</xdr:row>
      <xdr:rowOff>243840</xdr:rowOff>
    </xdr:from>
    <xdr:to>
      <xdr:col>35</xdr:col>
      <xdr:colOff>266700</xdr:colOff>
      <xdr:row>10</xdr:row>
      <xdr:rowOff>121920</xdr:rowOff>
    </xdr:to>
    <xdr:pic>
      <xdr:nvPicPr>
        <xdr:cNvPr id="304803" name="Image 106">
          <a:extLst>
            <a:ext uri="{FF2B5EF4-FFF2-40B4-BE49-F238E27FC236}">
              <a16:creationId xmlns:a16="http://schemas.microsoft.com/office/drawing/2014/main" id="{00000000-0008-0000-0D00-0000A3A6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7640" y="3802380"/>
          <a:ext cx="8763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31</xdr:col>
      <xdr:colOff>493060</xdr:colOff>
      <xdr:row>3</xdr:row>
      <xdr:rowOff>349623</xdr:rowOff>
    </xdr:from>
    <xdr:to>
      <xdr:col>32</xdr:col>
      <xdr:colOff>107576</xdr:colOff>
      <xdr:row>3</xdr:row>
      <xdr:rowOff>628054</xdr:rowOff>
    </xdr:to>
    <xdr:sp macro="" textlink="">
      <xdr:nvSpPr>
        <xdr:cNvPr id="108" name="Émoticône 107">
          <a:extLst>
            <a:ext uri="{FF2B5EF4-FFF2-40B4-BE49-F238E27FC236}">
              <a16:creationId xmlns:a16="http://schemas.microsoft.com/office/drawing/2014/main" id="{00000000-0008-0000-0D00-00006C000000}"/>
            </a:ext>
          </a:extLst>
        </xdr:cNvPr>
        <xdr:cNvSpPr/>
      </xdr:nvSpPr>
      <xdr:spPr>
        <a:xfrm>
          <a:off x="10185700" y="1096383"/>
          <a:ext cx="285076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224117</xdr:colOff>
      <xdr:row>3</xdr:row>
      <xdr:rowOff>340658</xdr:rowOff>
    </xdr:from>
    <xdr:to>
      <xdr:col>32</xdr:col>
      <xdr:colOff>510986</xdr:colOff>
      <xdr:row>3</xdr:row>
      <xdr:rowOff>619089</xdr:rowOff>
    </xdr:to>
    <xdr:sp macro="" textlink="">
      <xdr:nvSpPr>
        <xdr:cNvPr id="109" name="Émoticône 108">
          <a:extLst>
            <a:ext uri="{FF2B5EF4-FFF2-40B4-BE49-F238E27FC236}">
              <a16:creationId xmlns:a16="http://schemas.microsoft.com/office/drawing/2014/main" id="{00000000-0008-0000-0D00-00006D000000}"/>
            </a:ext>
          </a:extLst>
        </xdr:cNvPr>
        <xdr:cNvSpPr/>
      </xdr:nvSpPr>
      <xdr:spPr>
        <a:xfrm>
          <a:off x="10587317" y="1087418"/>
          <a:ext cx="286869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600635</xdr:colOff>
      <xdr:row>7</xdr:row>
      <xdr:rowOff>233083</xdr:rowOff>
    </xdr:from>
    <xdr:to>
      <xdr:col>32</xdr:col>
      <xdr:colOff>251012</xdr:colOff>
      <xdr:row>7</xdr:row>
      <xdr:rowOff>537884</xdr:rowOff>
    </xdr:to>
    <xdr:sp macro="" textlink="">
      <xdr:nvSpPr>
        <xdr:cNvPr id="110" name="Étoile à 5 branches 109">
          <a:extLst>
            <a:ext uri="{FF2B5EF4-FFF2-40B4-BE49-F238E27FC236}">
              <a16:creationId xmlns:a16="http://schemas.microsoft.com/office/drawing/2014/main" id="{00000000-0008-0000-0D00-00006E000000}"/>
            </a:ext>
          </a:extLst>
        </xdr:cNvPr>
        <xdr:cNvSpPr/>
      </xdr:nvSpPr>
      <xdr:spPr>
        <a:xfrm>
          <a:off x="10293275" y="2854363"/>
          <a:ext cx="320937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367553</xdr:colOff>
      <xdr:row>7</xdr:row>
      <xdr:rowOff>242047</xdr:rowOff>
    </xdr:from>
    <xdr:to>
      <xdr:col>33</xdr:col>
      <xdr:colOff>17930</xdr:colOff>
      <xdr:row>7</xdr:row>
      <xdr:rowOff>546848</xdr:rowOff>
    </xdr:to>
    <xdr:sp macro="" textlink="">
      <xdr:nvSpPr>
        <xdr:cNvPr id="111" name="Étoile à 5 branches 110">
          <a:extLst>
            <a:ext uri="{FF2B5EF4-FFF2-40B4-BE49-F238E27FC236}">
              <a16:creationId xmlns:a16="http://schemas.microsoft.com/office/drawing/2014/main" id="{00000000-0008-0000-0D00-00006F000000}"/>
            </a:ext>
          </a:extLst>
        </xdr:cNvPr>
        <xdr:cNvSpPr/>
      </xdr:nvSpPr>
      <xdr:spPr>
        <a:xfrm>
          <a:off x="10730753" y="2863327"/>
          <a:ext cx="320937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44823</xdr:colOff>
      <xdr:row>9</xdr:row>
      <xdr:rowOff>152400</xdr:rowOff>
    </xdr:from>
    <xdr:to>
      <xdr:col>32</xdr:col>
      <xdr:colOff>368823</xdr:colOff>
      <xdr:row>9</xdr:row>
      <xdr:rowOff>259975</xdr:rowOff>
    </xdr:to>
    <xdr:sp macro="" textlink="">
      <xdr:nvSpPr>
        <xdr:cNvPr id="112" name="Flèche droite 111">
          <a:extLst>
            <a:ext uri="{FF2B5EF4-FFF2-40B4-BE49-F238E27FC236}">
              <a16:creationId xmlns:a16="http://schemas.microsoft.com/office/drawing/2014/main" id="{00000000-0008-0000-0D00-000070000000}"/>
            </a:ext>
          </a:extLst>
        </xdr:cNvPr>
        <xdr:cNvSpPr/>
      </xdr:nvSpPr>
      <xdr:spPr>
        <a:xfrm>
          <a:off x="10408023" y="3710940"/>
          <a:ext cx="324000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519953</xdr:colOff>
      <xdr:row>9</xdr:row>
      <xdr:rowOff>143435</xdr:rowOff>
    </xdr:from>
    <xdr:to>
      <xdr:col>33</xdr:col>
      <xdr:colOff>171600</xdr:colOff>
      <xdr:row>9</xdr:row>
      <xdr:rowOff>251010</xdr:rowOff>
    </xdr:to>
    <xdr:sp macro="" textlink="">
      <xdr:nvSpPr>
        <xdr:cNvPr id="113" name="Flèche droite 112">
          <a:extLst>
            <a:ext uri="{FF2B5EF4-FFF2-40B4-BE49-F238E27FC236}">
              <a16:creationId xmlns:a16="http://schemas.microsoft.com/office/drawing/2014/main" id="{00000000-0008-0000-0D00-000071000000}"/>
            </a:ext>
          </a:extLst>
        </xdr:cNvPr>
        <xdr:cNvSpPr/>
      </xdr:nvSpPr>
      <xdr:spPr>
        <a:xfrm>
          <a:off x="10883153" y="3701975"/>
          <a:ext cx="322207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663388</xdr:colOff>
      <xdr:row>3</xdr:row>
      <xdr:rowOff>340659</xdr:rowOff>
    </xdr:from>
    <xdr:to>
      <xdr:col>33</xdr:col>
      <xdr:colOff>277904</xdr:colOff>
      <xdr:row>3</xdr:row>
      <xdr:rowOff>619090</xdr:rowOff>
    </xdr:to>
    <xdr:sp macro="" textlink="">
      <xdr:nvSpPr>
        <xdr:cNvPr id="114" name="Émoticône 113">
          <a:extLst>
            <a:ext uri="{FF2B5EF4-FFF2-40B4-BE49-F238E27FC236}">
              <a16:creationId xmlns:a16="http://schemas.microsoft.com/office/drawing/2014/main" id="{00000000-0008-0000-0D00-000072000000}"/>
            </a:ext>
          </a:extLst>
        </xdr:cNvPr>
        <xdr:cNvSpPr/>
      </xdr:nvSpPr>
      <xdr:spPr>
        <a:xfrm>
          <a:off x="11026588" y="1087419"/>
          <a:ext cx="285076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367553</xdr:colOff>
      <xdr:row>3</xdr:row>
      <xdr:rowOff>340660</xdr:rowOff>
    </xdr:from>
    <xdr:to>
      <xdr:col>33</xdr:col>
      <xdr:colOff>644897</xdr:colOff>
      <xdr:row>3</xdr:row>
      <xdr:rowOff>619091</xdr:rowOff>
    </xdr:to>
    <xdr:sp macro="" textlink="">
      <xdr:nvSpPr>
        <xdr:cNvPr id="115" name="Émoticône 114">
          <a:extLst>
            <a:ext uri="{FF2B5EF4-FFF2-40B4-BE49-F238E27FC236}">
              <a16:creationId xmlns:a16="http://schemas.microsoft.com/office/drawing/2014/main" id="{00000000-0008-0000-0D00-000073000000}"/>
            </a:ext>
          </a:extLst>
        </xdr:cNvPr>
        <xdr:cNvSpPr/>
      </xdr:nvSpPr>
      <xdr:spPr>
        <a:xfrm>
          <a:off x="11401313" y="1087420"/>
          <a:ext cx="286869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457200</xdr:colOff>
      <xdr:row>5</xdr:row>
      <xdr:rowOff>259977</xdr:rowOff>
    </xdr:from>
    <xdr:to>
      <xdr:col>32</xdr:col>
      <xdr:colOff>63651</xdr:colOff>
      <xdr:row>5</xdr:row>
      <xdr:rowOff>537818</xdr:rowOff>
    </xdr:to>
    <xdr:sp macro="" textlink="">
      <xdr:nvSpPr>
        <xdr:cNvPr id="116" name="Cœur 115">
          <a:extLst>
            <a:ext uri="{FF2B5EF4-FFF2-40B4-BE49-F238E27FC236}">
              <a16:creationId xmlns:a16="http://schemas.microsoft.com/office/drawing/2014/main" id="{00000000-0008-0000-0D00-000074000000}"/>
            </a:ext>
          </a:extLst>
        </xdr:cNvPr>
        <xdr:cNvSpPr/>
      </xdr:nvSpPr>
      <xdr:spPr>
        <a:xfrm>
          <a:off x="10149840" y="1943997"/>
          <a:ext cx="277011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170329</xdr:colOff>
      <xdr:row>5</xdr:row>
      <xdr:rowOff>277906</xdr:rowOff>
    </xdr:from>
    <xdr:to>
      <xdr:col>32</xdr:col>
      <xdr:colOff>449133</xdr:colOff>
      <xdr:row>5</xdr:row>
      <xdr:rowOff>555747</xdr:rowOff>
    </xdr:to>
    <xdr:sp macro="" textlink="">
      <xdr:nvSpPr>
        <xdr:cNvPr id="117" name="Cœur 116">
          <a:extLst>
            <a:ext uri="{FF2B5EF4-FFF2-40B4-BE49-F238E27FC236}">
              <a16:creationId xmlns:a16="http://schemas.microsoft.com/office/drawing/2014/main" id="{00000000-0008-0000-0D00-000075000000}"/>
            </a:ext>
          </a:extLst>
        </xdr:cNvPr>
        <xdr:cNvSpPr/>
      </xdr:nvSpPr>
      <xdr:spPr>
        <a:xfrm>
          <a:off x="10533529" y="1961926"/>
          <a:ext cx="278804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537883</xdr:colOff>
      <xdr:row>5</xdr:row>
      <xdr:rowOff>259976</xdr:rowOff>
    </xdr:from>
    <xdr:to>
      <xdr:col>33</xdr:col>
      <xdr:colOff>144334</xdr:colOff>
      <xdr:row>5</xdr:row>
      <xdr:rowOff>537817</xdr:rowOff>
    </xdr:to>
    <xdr:sp macro="" textlink="">
      <xdr:nvSpPr>
        <xdr:cNvPr id="118" name="Cœur 117">
          <a:extLst>
            <a:ext uri="{FF2B5EF4-FFF2-40B4-BE49-F238E27FC236}">
              <a16:creationId xmlns:a16="http://schemas.microsoft.com/office/drawing/2014/main" id="{00000000-0008-0000-0D00-000076000000}"/>
            </a:ext>
          </a:extLst>
        </xdr:cNvPr>
        <xdr:cNvSpPr/>
      </xdr:nvSpPr>
      <xdr:spPr>
        <a:xfrm>
          <a:off x="10901083" y="1943996"/>
          <a:ext cx="277011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251012</xdr:colOff>
      <xdr:row>5</xdr:row>
      <xdr:rowOff>259976</xdr:rowOff>
    </xdr:from>
    <xdr:to>
      <xdr:col>33</xdr:col>
      <xdr:colOff>529816</xdr:colOff>
      <xdr:row>5</xdr:row>
      <xdr:rowOff>537817</xdr:rowOff>
    </xdr:to>
    <xdr:sp macro="" textlink="">
      <xdr:nvSpPr>
        <xdr:cNvPr id="119" name="Cœur 118">
          <a:extLst>
            <a:ext uri="{FF2B5EF4-FFF2-40B4-BE49-F238E27FC236}">
              <a16:creationId xmlns:a16="http://schemas.microsoft.com/office/drawing/2014/main" id="{00000000-0008-0000-0D00-000077000000}"/>
            </a:ext>
          </a:extLst>
        </xdr:cNvPr>
        <xdr:cNvSpPr/>
      </xdr:nvSpPr>
      <xdr:spPr>
        <a:xfrm>
          <a:off x="11284772" y="1943996"/>
          <a:ext cx="278804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125506</xdr:colOff>
      <xdr:row>7</xdr:row>
      <xdr:rowOff>233083</xdr:rowOff>
    </xdr:from>
    <xdr:to>
      <xdr:col>33</xdr:col>
      <xdr:colOff>448236</xdr:colOff>
      <xdr:row>7</xdr:row>
      <xdr:rowOff>537884</xdr:rowOff>
    </xdr:to>
    <xdr:sp macro="" textlink="">
      <xdr:nvSpPr>
        <xdr:cNvPr id="120" name="Étoile à 5 branches 119">
          <a:extLst>
            <a:ext uri="{FF2B5EF4-FFF2-40B4-BE49-F238E27FC236}">
              <a16:creationId xmlns:a16="http://schemas.microsoft.com/office/drawing/2014/main" id="{00000000-0008-0000-0D00-000078000000}"/>
            </a:ext>
          </a:extLst>
        </xdr:cNvPr>
        <xdr:cNvSpPr/>
      </xdr:nvSpPr>
      <xdr:spPr>
        <a:xfrm>
          <a:off x="11159266" y="2854363"/>
          <a:ext cx="322730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555812</xdr:colOff>
      <xdr:row>7</xdr:row>
      <xdr:rowOff>242047</xdr:rowOff>
    </xdr:from>
    <xdr:to>
      <xdr:col>34</xdr:col>
      <xdr:colOff>206189</xdr:colOff>
      <xdr:row>7</xdr:row>
      <xdr:rowOff>546848</xdr:rowOff>
    </xdr:to>
    <xdr:sp macro="" textlink="">
      <xdr:nvSpPr>
        <xdr:cNvPr id="121" name="Étoile à 5 branches 120">
          <a:extLst>
            <a:ext uri="{FF2B5EF4-FFF2-40B4-BE49-F238E27FC236}">
              <a16:creationId xmlns:a16="http://schemas.microsoft.com/office/drawing/2014/main" id="{00000000-0008-0000-0D00-000079000000}"/>
            </a:ext>
          </a:extLst>
        </xdr:cNvPr>
        <xdr:cNvSpPr/>
      </xdr:nvSpPr>
      <xdr:spPr>
        <a:xfrm>
          <a:off x="11589572" y="2863327"/>
          <a:ext cx="320937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340659</xdr:colOff>
      <xdr:row>9</xdr:row>
      <xdr:rowOff>134471</xdr:rowOff>
    </xdr:from>
    <xdr:to>
      <xdr:col>33</xdr:col>
      <xdr:colOff>645609</xdr:colOff>
      <xdr:row>9</xdr:row>
      <xdr:rowOff>242046</xdr:rowOff>
    </xdr:to>
    <xdr:sp macro="" textlink="">
      <xdr:nvSpPr>
        <xdr:cNvPr id="122" name="Flèche droite 121">
          <a:extLst>
            <a:ext uri="{FF2B5EF4-FFF2-40B4-BE49-F238E27FC236}">
              <a16:creationId xmlns:a16="http://schemas.microsoft.com/office/drawing/2014/main" id="{00000000-0008-0000-0D00-00007A000000}"/>
            </a:ext>
          </a:extLst>
        </xdr:cNvPr>
        <xdr:cNvSpPr/>
      </xdr:nvSpPr>
      <xdr:spPr>
        <a:xfrm>
          <a:off x="11374419" y="3693011"/>
          <a:ext cx="324000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34</xdr:col>
      <xdr:colOff>152400</xdr:colOff>
      <xdr:row>9</xdr:row>
      <xdr:rowOff>143436</xdr:rowOff>
    </xdr:from>
    <xdr:to>
      <xdr:col>34</xdr:col>
      <xdr:colOff>476400</xdr:colOff>
      <xdr:row>9</xdr:row>
      <xdr:rowOff>251011</xdr:rowOff>
    </xdr:to>
    <xdr:sp macro="" textlink="">
      <xdr:nvSpPr>
        <xdr:cNvPr id="123" name="Flèche droite 122">
          <a:extLst>
            <a:ext uri="{FF2B5EF4-FFF2-40B4-BE49-F238E27FC236}">
              <a16:creationId xmlns:a16="http://schemas.microsoft.com/office/drawing/2014/main" id="{00000000-0008-0000-0D00-00007B000000}"/>
            </a:ext>
          </a:extLst>
        </xdr:cNvPr>
        <xdr:cNvSpPr/>
      </xdr:nvSpPr>
      <xdr:spPr>
        <a:xfrm>
          <a:off x="11856720" y="3701976"/>
          <a:ext cx="324000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>
    <xdr:from>
      <xdr:col>5</xdr:col>
      <xdr:colOff>0</xdr:colOff>
      <xdr:row>11</xdr:row>
      <xdr:rowOff>0</xdr:rowOff>
    </xdr:from>
    <xdr:to>
      <xdr:col>5</xdr:col>
      <xdr:colOff>1223365</xdr:colOff>
      <xdr:row>11</xdr:row>
      <xdr:rowOff>766354</xdr:rowOff>
    </xdr:to>
    <xdr:sp macro="" textlink="">
      <xdr:nvSpPr>
        <xdr:cNvPr id="67" name="Rectangle à coins arrondis 31">
          <a:extLst>
            <a:ext uri="{FF2B5EF4-FFF2-40B4-BE49-F238E27FC236}">
              <a16:creationId xmlns:a16="http://schemas.microsoft.com/office/drawing/2014/main" id="{B8110563-08C9-4FD2-AE3B-7D695BEA1010}"/>
            </a:ext>
          </a:extLst>
        </xdr:cNvPr>
        <xdr:cNvSpPr/>
      </xdr:nvSpPr>
      <xdr:spPr>
        <a:xfrm>
          <a:off x="1476375" y="4423172"/>
          <a:ext cx="1204315" cy="766354"/>
        </a:xfrm>
        <a:prstGeom prst="roundRect">
          <a:avLst/>
        </a:prstGeom>
        <a:noFill/>
        <a:ln w="22225">
          <a:solidFill>
            <a:srgbClr val="FF99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1223365</xdr:colOff>
      <xdr:row>12</xdr:row>
      <xdr:rowOff>8965</xdr:rowOff>
    </xdr:to>
    <xdr:sp macro="" textlink="">
      <xdr:nvSpPr>
        <xdr:cNvPr id="70" name="Rectangle à coins arrondis 39">
          <a:extLst>
            <a:ext uri="{FF2B5EF4-FFF2-40B4-BE49-F238E27FC236}">
              <a16:creationId xmlns:a16="http://schemas.microsoft.com/office/drawing/2014/main" id="{0D97E286-33B0-4AEC-AFED-B8C952BB36AC}"/>
            </a:ext>
          </a:extLst>
        </xdr:cNvPr>
        <xdr:cNvSpPr/>
      </xdr:nvSpPr>
      <xdr:spPr>
        <a:xfrm>
          <a:off x="1476375" y="732234"/>
          <a:ext cx="1204315" cy="770965"/>
        </a:xfrm>
        <a:prstGeom prst="roundRect">
          <a:avLst/>
        </a:prstGeom>
        <a:noFill/>
        <a:ln w="22225">
          <a:solidFill>
            <a:schemeClr val="tx1">
              <a:lumMod val="50000"/>
              <a:lumOff val="5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11</xdr:col>
      <xdr:colOff>0</xdr:colOff>
      <xdr:row>11</xdr:row>
      <xdr:rowOff>0</xdr:rowOff>
    </xdr:from>
    <xdr:to>
      <xdr:col>11</xdr:col>
      <xdr:colOff>1223365</xdr:colOff>
      <xdr:row>12</xdr:row>
      <xdr:rowOff>8965</xdr:rowOff>
    </xdr:to>
    <xdr:sp macro="" textlink="">
      <xdr:nvSpPr>
        <xdr:cNvPr id="71" name="Rectangle à coins arrondis 40">
          <a:extLst>
            <a:ext uri="{FF2B5EF4-FFF2-40B4-BE49-F238E27FC236}">
              <a16:creationId xmlns:a16="http://schemas.microsoft.com/office/drawing/2014/main" id="{17DC0D49-B786-4408-A6A0-79AF323C42C8}"/>
            </a:ext>
          </a:extLst>
        </xdr:cNvPr>
        <xdr:cNvSpPr/>
      </xdr:nvSpPr>
      <xdr:spPr>
        <a:xfrm>
          <a:off x="2774156" y="732234"/>
          <a:ext cx="1204315" cy="770965"/>
        </a:xfrm>
        <a:prstGeom prst="roundRect">
          <a:avLst/>
        </a:prstGeom>
        <a:noFill/>
        <a:ln w="22225">
          <a:solidFill>
            <a:schemeClr val="tx1">
              <a:lumMod val="50000"/>
              <a:lumOff val="5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13</xdr:col>
      <xdr:colOff>0</xdr:colOff>
      <xdr:row>11</xdr:row>
      <xdr:rowOff>0</xdr:rowOff>
    </xdr:from>
    <xdr:to>
      <xdr:col>13</xdr:col>
      <xdr:colOff>1223365</xdr:colOff>
      <xdr:row>12</xdr:row>
      <xdr:rowOff>8965</xdr:rowOff>
    </xdr:to>
    <xdr:sp macro="" textlink="">
      <xdr:nvSpPr>
        <xdr:cNvPr id="72" name="Rectangle à coins arrondis 41">
          <a:extLst>
            <a:ext uri="{FF2B5EF4-FFF2-40B4-BE49-F238E27FC236}">
              <a16:creationId xmlns:a16="http://schemas.microsoft.com/office/drawing/2014/main" id="{ACCA995A-31B5-4CC7-8B79-5F24C6C0A404}"/>
            </a:ext>
          </a:extLst>
        </xdr:cNvPr>
        <xdr:cNvSpPr/>
      </xdr:nvSpPr>
      <xdr:spPr>
        <a:xfrm>
          <a:off x="4071938" y="732234"/>
          <a:ext cx="1204315" cy="770965"/>
        </a:xfrm>
        <a:prstGeom prst="roundRect">
          <a:avLst/>
        </a:prstGeom>
        <a:noFill/>
        <a:ln w="22225">
          <a:solidFill>
            <a:schemeClr val="tx1">
              <a:lumMod val="50000"/>
              <a:lumOff val="5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1223365</xdr:colOff>
      <xdr:row>3</xdr:row>
      <xdr:rowOff>766354</xdr:rowOff>
    </xdr:to>
    <xdr:sp macro="" textlink="">
      <xdr:nvSpPr>
        <xdr:cNvPr id="81" name="Rectangle à coins arrondis 11">
          <a:extLst>
            <a:ext uri="{FF2B5EF4-FFF2-40B4-BE49-F238E27FC236}">
              <a16:creationId xmlns:a16="http://schemas.microsoft.com/office/drawing/2014/main" id="{088E4785-1A29-4971-B19E-FD6ADBD2F26C}"/>
            </a:ext>
          </a:extLst>
        </xdr:cNvPr>
        <xdr:cNvSpPr/>
      </xdr:nvSpPr>
      <xdr:spPr>
        <a:xfrm>
          <a:off x="4071938" y="1654969"/>
          <a:ext cx="1204315" cy="766354"/>
        </a:xfrm>
        <a:prstGeom prst="roundRect">
          <a:avLst/>
        </a:prstGeom>
        <a:noFill/>
        <a:ln w="22225">
          <a:solidFill>
            <a:srgbClr val="FF99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1223365</xdr:colOff>
      <xdr:row>3</xdr:row>
      <xdr:rowOff>766354</xdr:rowOff>
    </xdr:to>
    <xdr:sp macro="" textlink="">
      <xdr:nvSpPr>
        <xdr:cNvPr id="82" name="Rectangle à coins arrondis 12">
          <a:extLst>
            <a:ext uri="{FF2B5EF4-FFF2-40B4-BE49-F238E27FC236}">
              <a16:creationId xmlns:a16="http://schemas.microsoft.com/office/drawing/2014/main" id="{8649C635-8C9F-48A4-878F-E0CED6AF56BA}"/>
            </a:ext>
          </a:extLst>
        </xdr:cNvPr>
        <xdr:cNvSpPr/>
      </xdr:nvSpPr>
      <xdr:spPr>
        <a:xfrm>
          <a:off x="5369719" y="1654969"/>
          <a:ext cx="1204315" cy="766354"/>
        </a:xfrm>
        <a:prstGeom prst="roundRect">
          <a:avLst/>
        </a:prstGeom>
        <a:noFill/>
        <a:ln w="22225">
          <a:solidFill>
            <a:srgbClr val="FF99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3</xdr:row>
      <xdr:rowOff>0</xdr:rowOff>
    </xdr:from>
    <xdr:to>
      <xdr:col>11</xdr:col>
      <xdr:colOff>1223365</xdr:colOff>
      <xdr:row>3</xdr:row>
      <xdr:rowOff>766354</xdr:rowOff>
    </xdr:to>
    <xdr:sp macro="" textlink="">
      <xdr:nvSpPr>
        <xdr:cNvPr id="83" name="Rectangle à coins arrondis 14">
          <a:extLst>
            <a:ext uri="{FF2B5EF4-FFF2-40B4-BE49-F238E27FC236}">
              <a16:creationId xmlns:a16="http://schemas.microsoft.com/office/drawing/2014/main" id="{26B60CDA-26AE-438A-9CED-912057AE2A22}"/>
            </a:ext>
          </a:extLst>
        </xdr:cNvPr>
        <xdr:cNvSpPr/>
      </xdr:nvSpPr>
      <xdr:spPr>
        <a:xfrm>
          <a:off x="6667500" y="1654969"/>
          <a:ext cx="1204315" cy="766354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3</xdr:row>
      <xdr:rowOff>0</xdr:rowOff>
    </xdr:from>
    <xdr:to>
      <xdr:col>13</xdr:col>
      <xdr:colOff>1223365</xdr:colOff>
      <xdr:row>3</xdr:row>
      <xdr:rowOff>766354</xdr:rowOff>
    </xdr:to>
    <xdr:sp macro="" textlink="">
      <xdr:nvSpPr>
        <xdr:cNvPr id="84" name="Rectangle à coins arrondis 15">
          <a:extLst>
            <a:ext uri="{FF2B5EF4-FFF2-40B4-BE49-F238E27FC236}">
              <a16:creationId xmlns:a16="http://schemas.microsoft.com/office/drawing/2014/main" id="{5D6A82BD-2A18-450E-9FBA-0B06EC67C9CF}"/>
            </a:ext>
          </a:extLst>
        </xdr:cNvPr>
        <xdr:cNvSpPr/>
      </xdr:nvSpPr>
      <xdr:spPr>
        <a:xfrm>
          <a:off x="7965281" y="1654969"/>
          <a:ext cx="1204315" cy="766354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1223365</xdr:colOff>
      <xdr:row>11</xdr:row>
      <xdr:rowOff>766354</xdr:rowOff>
    </xdr:to>
    <xdr:sp macro="" textlink="">
      <xdr:nvSpPr>
        <xdr:cNvPr id="85" name="Rectangle à coins arrondis 32">
          <a:extLst>
            <a:ext uri="{FF2B5EF4-FFF2-40B4-BE49-F238E27FC236}">
              <a16:creationId xmlns:a16="http://schemas.microsoft.com/office/drawing/2014/main" id="{9712412F-EEC9-4C8D-92D6-E5C698583A86}"/>
            </a:ext>
          </a:extLst>
        </xdr:cNvPr>
        <xdr:cNvSpPr/>
      </xdr:nvSpPr>
      <xdr:spPr>
        <a:xfrm>
          <a:off x="4071938" y="4423172"/>
          <a:ext cx="1204315" cy="766354"/>
        </a:xfrm>
        <a:prstGeom prst="roundRect">
          <a:avLst/>
        </a:prstGeom>
        <a:noFill/>
        <a:ln w="22225">
          <a:solidFill>
            <a:srgbClr val="FF99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1223365</xdr:colOff>
      <xdr:row>11</xdr:row>
      <xdr:rowOff>766354</xdr:rowOff>
    </xdr:to>
    <xdr:sp macro="" textlink="">
      <xdr:nvSpPr>
        <xdr:cNvPr id="86" name="Rectangle à coins arrondis 33">
          <a:extLst>
            <a:ext uri="{FF2B5EF4-FFF2-40B4-BE49-F238E27FC236}">
              <a16:creationId xmlns:a16="http://schemas.microsoft.com/office/drawing/2014/main" id="{46487B7B-9CAA-48B7-8179-F6E7CFC8133D}"/>
            </a:ext>
          </a:extLst>
        </xdr:cNvPr>
        <xdr:cNvSpPr/>
      </xdr:nvSpPr>
      <xdr:spPr>
        <a:xfrm>
          <a:off x="4071938" y="4423172"/>
          <a:ext cx="1204315" cy="766354"/>
        </a:xfrm>
        <a:prstGeom prst="roundRect">
          <a:avLst/>
        </a:prstGeom>
        <a:noFill/>
        <a:ln w="22225">
          <a:solidFill>
            <a:srgbClr val="FF99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2</xdr:row>
      <xdr:rowOff>160734</xdr:rowOff>
    </xdr:from>
    <xdr:to>
      <xdr:col>4</xdr:col>
      <xdr:colOff>1784</xdr:colOff>
      <xdr:row>4</xdr:row>
      <xdr:rowOff>8965</xdr:rowOff>
    </xdr:to>
    <xdr:sp macro="" textlink="">
      <xdr:nvSpPr>
        <xdr:cNvPr id="2" name="Rectangle à coins arrondis 39">
          <a:extLst>
            <a:ext uri="{FF2B5EF4-FFF2-40B4-BE49-F238E27FC236}">
              <a16:creationId xmlns:a16="http://schemas.microsoft.com/office/drawing/2014/main" id="{536CD343-6647-4235-AD94-2567CDC09634}"/>
            </a:ext>
          </a:extLst>
        </xdr:cNvPr>
        <xdr:cNvSpPr/>
      </xdr:nvSpPr>
      <xdr:spPr>
        <a:xfrm>
          <a:off x="1476375" y="732234"/>
          <a:ext cx="1204315" cy="770965"/>
        </a:xfrm>
        <a:prstGeom prst="roundRect">
          <a:avLst/>
        </a:prstGeom>
        <a:noFill/>
        <a:ln w="22225">
          <a:solidFill>
            <a:schemeClr val="tx1">
              <a:lumMod val="50000"/>
              <a:lumOff val="5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5</xdr:col>
      <xdr:colOff>0</xdr:colOff>
      <xdr:row>2</xdr:row>
      <xdr:rowOff>160734</xdr:rowOff>
    </xdr:from>
    <xdr:to>
      <xdr:col>6</xdr:col>
      <xdr:colOff>1783</xdr:colOff>
      <xdr:row>4</xdr:row>
      <xdr:rowOff>8965</xdr:rowOff>
    </xdr:to>
    <xdr:sp macro="" textlink="">
      <xdr:nvSpPr>
        <xdr:cNvPr id="3" name="Rectangle à coins arrondis 39">
          <a:extLst>
            <a:ext uri="{FF2B5EF4-FFF2-40B4-BE49-F238E27FC236}">
              <a16:creationId xmlns:a16="http://schemas.microsoft.com/office/drawing/2014/main" id="{C6E3DC5D-7173-4C06-BB6C-2C06F278FC7A}"/>
            </a:ext>
          </a:extLst>
        </xdr:cNvPr>
        <xdr:cNvSpPr/>
      </xdr:nvSpPr>
      <xdr:spPr>
        <a:xfrm>
          <a:off x="2774156" y="732234"/>
          <a:ext cx="1204315" cy="770965"/>
        </a:xfrm>
        <a:prstGeom prst="roundRect">
          <a:avLst/>
        </a:prstGeom>
        <a:noFill/>
        <a:ln w="22225">
          <a:solidFill>
            <a:schemeClr val="tx1">
              <a:lumMod val="50000"/>
              <a:lumOff val="5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3</xdr:col>
      <xdr:colOff>0</xdr:colOff>
      <xdr:row>1</xdr:row>
      <xdr:rowOff>0</xdr:rowOff>
    </xdr:from>
    <xdr:to>
      <xdr:col>3</xdr:col>
      <xdr:colOff>1223365</xdr:colOff>
      <xdr:row>1</xdr:row>
      <xdr:rowOff>766354</xdr:rowOff>
    </xdr:to>
    <xdr:sp macro="" textlink="">
      <xdr:nvSpPr>
        <xdr:cNvPr id="4" name="Rectangle à coins arrondis 27">
          <a:extLst>
            <a:ext uri="{FF2B5EF4-FFF2-40B4-BE49-F238E27FC236}">
              <a16:creationId xmlns:a16="http://schemas.microsoft.com/office/drawing/2014/main" id="{B8545CDD-3D30-47ED-B872-411C8164C971}"/>
            </a:ext>
          </a:extLst>
        </xdr:cNvPr>
        <xdr:cNvSpPr/>
      </xdr:nvSpPr>
      <xdr:spPr>
        <a:xfrm>
          <a:off x="5369719" y="3500438"/>
          <a:ext cx="1204315" cy="766354"/>
        </a:xfrm>
        <a:prstGeom prst="roundRect">
          <a:avLst/>
        </a:prstGeom>
        <a:noFill/>
        <a:ln w="22225">
          <a:solidFill>
            <a:srgbClr val="FF99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1</xdr:row>
      <xdr:rowOff>0</xdr:rowOff>
    </xdr:from>
    <xdr:to>
      <xdr:col>5</xdr:col>
      <xdr:colOff>1223365</xdr:colOff>
      <xdr:row>1</xdr:row>
      <xdr:rowOff>766354</xdr:rowOff>
    </xdr:to>
    <xdr:sp macro="" textlink="">
      <xdr:nvSpPr>
        <xdr:cNvPr id="5" name="Rectangle à coins arrondis 27">
          <a:extLst>
            <a:ext uri="{FF2B5EF4-FFF2-40B4-BE49-F238E27FC236}">
              <a16:creationId xmlns:a16="http://schemas.microsoft.com/office/drawing/2014/main" id="{74D32FF4-8323-45C1-BB6C-2671878D0420}"/>
            </a:ext>
          </a:extLst>
        </xdr:cNvPr>
        <xdr:cNvSpPr/>
      </xdr:nvSpPr>
      <xdr:spPr>
        <a:xfrm>
          <a:off x="5369719" y="3500438"/>
          <a:ext cx="1204315" cy="766354"/>
        </a:xfrm>
        <a:prstGeom prst="roundRect">
          <a:avLst/>
        </a:prstGeom>
        <a:noFill/>
        <a:ln w="22225">
          <a:solidFill>
            <a:srgbClr val="FF99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622151</xdr:colOff>
      <xdr:row>1</xdr:row>
      <xdr:rowOff>347831</xdr:rowOff>
    </xdr:to>
    <xdr:pic>
      <xdr:nvPicPr>
        <xdr:cNvPr id="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0"/>
          <a:ext cx="622151" cy="6221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613886</xdr:colOff>
      <xdr:row>1</xdr:row>
      <xdr:rowOff>347186</xdr:rowOff>
    </xdr:to>
    <xdr:pic>
      <xdr:nvPicPr>
        <xdr:cNvPr id="4" name="Image 1">
          <a:hlinkClick xmlns:r="http://schemas.openxmlformats.org/officeDocument/2006/relationships" r:id="rId3" tooltip="INDEX"/>
          <a:extLst>
            <a:ext uri="{FF2B5EF4-FFF2-40B4-BE49-F238E27FC236}">
              <a16:creationId xmlns:a16="http://schemas.microsoft.com/office/drawing/2014/main" id="{20742CC9-7808-48B2-A943-435E0DB623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0"/>
          <a:ext cx="613886" cy="613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</xdr:col>
      <xdr:colOff>1223365</xdr:colOff>
      <xdr:row>4</xdr:row>
      <xdr:rowOff>8965</xdr:rowOff>
    </xdr:to>
    <xdr:sp macro="" textlink="">
      <xdr:nvSpPr>
        <xdr:cNvPr id="92" name="Rectangle à coins arrondis 91">
          <a:extLst>
            <a:ext uri="{FF2B5EF4-FFF2-40B4-BE49-F238E27FC236}">
              <a16:creationId xmlns:a16="http://schemas.microsoft.com/office/drawing/2014/main" id="{00000000-0008-0000-0200-00005C000000}"/>
            </a:ext>
          </a:extLst>
        </xdr:cNvPr>
        <xdr:cNvSpPr/>
      </xdr:nvSpPr>
      <xdr:spPr>
        <a:xfrm>
          <a:off x="188259" y="744071"/>
          <a:ext cx="1223365" cy="779929"/>
        </a:xfrm>
        <a:prstGeom prst="roundRect">
          <a:avLst/>
        </a:prstGeom>
        <a:noFill/>
        <a:ln w="22225">
          <a:solidFill>
            <a:schemeClr val="accent1">
              <a:lumMod val="75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1</xdr:col>
      <xdr:colOff>13251</xdr:colOff>
      <xdr:row>5</xdr:row>
      <xdr:rowOff>0</xdr:rowOff>
    </xdr:from>
    <xdr:to>
      <xdr:col>1</xdr:col>
      <xdr:colOff>1236616</xdr:colOff>
      <xdr:row>5</xdr:row>
      <xdr:rowOff>766354</xdr:rowOff>
    </xdr:to>
    <xdr:sp macro="" textlink="">
      <xdr:nvSpPr>
        <xdr:cNvPr id="2" name="Rectangle à coins arrondis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204840" y="1645920"/>
          <a:ext cx="1223365" cy="766354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4</xdr:row>
      <xdr:rowOff>165652</xdr:rowOff>
    </xdr:from>
    <xdr:to>
      <xdr:col>3</xdr:col>
      <xdr:colOff>1223365</xdr:colOff>
      <xdr:row>5</xdr:row>
      <xdr:rowOff>766354</xdr:rowOff>
    </xdr:to>
    <xdr:sp macro="" textlink="">
      <xdr:nvSpPr>
        <xdr:cNvPr id="35" name="Rectangle à coins arrondis 34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SpPr/>
      </xdr:nvSpPr>
      <xdr:spPr>
        <a:xfrm>
          <a:off x="1524000" y="1680687"/>
          <a:ext cx="1223365" cy="771032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4</xdr:col>
      <xdr:colOff>99391</xdr:colOff>
      <xdr:row>4</xdr:row>
      <xdr:rowOff>165652</xdr:rowOff>
    </xdr:from>
    <xdr:to>
      <xdr:col>5</xdr:col>
      <xdr:colOff>1223365</xdr:colOff>
      <xdr:row>5</xdr:row>
      <xdr:rowOff>766354</xdr:rowOff>
    </xdr:to>
    <xdr:sp macro="" textlink="">
      <xdr:nvSpPr>
        <xdr:cNvPr id="36" name="Rectangle à coins arrondis 35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SpPr/>
      </xdr:nvSpPr>
      <xdr:spPr>
        <a:xfrm>
          <a:off x="2855843" y="1636643"/>
          <a:ext cx="1223365" cy="766354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4</xdr:row>
      <xdr:rowOff>165652</xdr:rowOff>
    </xdr:from>
    <xdr:to>
      <xdr:col>7</xdr:col>
      <xdr:colOff>1223365</xdr:colOff>
      <xdr:row>5</xdr:row>
      <xdr:rowOff>766354</xdr:rowOff>
    </xdr:to>
    <xdr:sp macro="" textlink="">
      <xdr:nvSpPr>
        <xdr:cNvPr id="37" name="Rectangle à coins arrondis 36">
          <a:extLst>
            <a:ext uri="{FF2B5EF4-FFF2-40B4-BE49-F238E27FC236}">
              <a16:creationId xmlns:a16="http://schemas.microsoft.com/office/drawing/2014/main" id="{00000000-0008-0000-0200-000025000000}"/>
            </a:ext>
          </a:extLst>
        </xdr:cNvPr>
        <xdr:cNvSpPr/>
      </xdr:nvSpPr>
      <xdr:spPr>
        <a:xfrm>
          <a:off x="4187687" y="1636643"/>
          <a:ext cx="1223365" cy="766354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4</xdr:row>
      <xdr:rowOff>165652</xdr:rowOff>
    </xdr:from>
    <xdr:to>
      <xdr:col>9</xdr:col>
      <xdr:colOff>1223365</xdr:colOff>
      <xdr:row>5</xdr:row>
      <xdr:rowOff>766354</xdr:rowOff>
    </xdr:to>
    <xdr:sp macro="" textlink="">
      <xdr:nvSpPr>
        <xdr:cNvPr id="38" name="Rectangle à coins arrondis 37">
          <a:extLst>
            <a:ext uri="{FF2B5EF4-FFF2-40B4-BE49-F238E27FC236}">
              <a16:creationId xmlns:a16="http://schemas.microsoft.com/office/drawing/2014/main" id="{00000000-0008-0000-0200-000026000000}"/>
            </a:ext>
          </a:extLst>
        </xdr:cNvPr>
        <xdr:cNvSpPr/>
      </xdr:nvSpPr>
      <xdr:spPr>
        <a:xfrm>
          <a:off x="5519530" y="1636643"/>
          <a:ext cx="1223365" cy="766354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4</xdr:row>
      <xdr:rowOff>165652</xdr:rowOff>
    </xdr:from>
    <xdr:to>
      <xdr:col>11</xdr:col>
      <xdr:colOff>1223365</xdr:colOff>
      <xdr:row>5</xdr:row>
      <xdr:rowOff>766354</xdr:rowOff>
    </xdr:to>
    <xdr:sp macro="" textlink="">
      <xdr:nvSpPr>
        <xdr:cNvPr id="39" name="Rectangle à coins arrondis 38">
          <a:extLst>
            <a:ext uri="{FF2B5EF4-FFF2-40B4-BE49-F238E27FC236}">
              <a16:creationId xmlns:a16="http://schemas.microsoft.com/office/drawing/2014/main" id="{00000000-0008-0000-0200-000027000000}"/>
            </a:ext>
          </a:extLst>
        </xdr:cNvPr>
        <xdr:cNvSpPr/>
      </xdr:nvSpPr>
      <xdr:spPr>
        <a:xfrm>
          <a:off x="6851374" y="1636643"/>
          <a:ext cx="1223365" cy="766354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4</xdr:row>
      <xdr:rowOff>165652</xdr:rowOff>
    </xdr:from>
    <xdr:to>
      <xdr:col>13</xdr:col>
      <xdr:colOff>1223365</xdr:colOff>
      <xdr:row>5</xdr:row>
      <xdr:rowOff>766354</xdr:rowOff>
    </xdr:to>
    <xdr:sp macro="" textlink="">
      <xdr:nvSpPr>
        <xdr:cNvPr id="40" name="Rectangle à coins arrondis 39">
          <a:extLst>
            <a:ext uri="{FF2B5EF4-FFF2-40B4-BE49-F238E27FC236}">
              <a16:creationId xmlns:a16="http://schemas.microsoft.com/office/drawing/2014/main" id="{00000000-0008-0000-0200-000028000000}"/>
            </a:ext>
          </a:extLst>
        </xdr:cNvPr>
        <xdr:cNvSpPr/>
      </xdr:nvSpPr>
      <xdr:spPr>
        <a:xfrm>
          <a:off x="8183217" y="1636643"/>
          <a:ext cx="1223365" cy="766354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13251</xdr:colOff>
      <xdr:row>7</xdr:row>
      <xdr:rowOff>0</xdr:rowOff>
    </xdr:from>
    <xdr:to>
      <xdr:col>1</xdr:col>
      <xdr:colOff>1236616</xdr:colOff>
      <xdr:row>7</xdr:row>
      <xdr:rowOff>766354</xdr:rowOff>
    </xdr:to>
    <xdr:sp macro="" textlink="">
      <xdr:nvSpPr>
        <xdr:cNvPr id="48" name="Rectangle à coins arrondis 47">
          <a:extLst>
            <a:ext uri="{FF2B5EF4-FFF2-40B4-BE49-F238E27FC236}">
              <a16:creationId xmlns:a16="http://schemas.microsoft.com/office/drawing/2014/main" id="{00000000-0008-0000-0200-000030000000}"/>
            </a:ext>
          </a:extLst>
        </xdr:cNvPr>
        <xdr:cNvSpPr/>
      </xdr:nvSpPr>
      <xdr:spPr>
        <a:xfrm>
          <a:off x="205408" y="1636643"/>
          <a:ext cx="1223365" cy="766354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6</xdr:row>
      <xdr:rowOff>165652</xdr:rowOff>
    </xdr:from>
    <xdr:to>
      <xdr:col>3</xdr:col>
      <xdr:colOff>1223365</xdr:colOff>
      <xdr:row>7</xdr:row>
      <xdr:rowOff>766354</xdr:rowOff>
    </xdr:to>
    <xdr:sp macro="" textlink="">
      <xdr:nvSpPr>
        <xdr:cNvPr id="49" name="Rectangle à coins arrondis 48">
          <a:extLst>
            <a:ext uri="{FF2B5EF4-FFF2-40B4-BE49-F238E27FC236}">
              <a16:creationId xmlns:a16="http://schemas.microsoft.com/office/drawing/2014/main" id="{00000000-0008-0000-0200-000031000000}"/>
            </a:ext>
          </a:extLst>
        </xdr:cNvPr>
        <xdr:cNvSpPr/>
      </xdr:nvSpPr>
      <xdr:spPr>
        <a:xfrm>
          <a:off x="1524000" y="1636643"/>
          <a:ext cx="1223365" cy="766354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4</xdr:col>
      <xdr:colOff>99391</xdr:colOff>
      <xdr:row>6</xdr:row>
      <xdr:rowOff>165652</xdr:rowOff>
    </xdr:from>
    <xdr:to>
      <xdr:col>5</xdr:col>
      <xdr:colOff>1223365</xdr:colOff>
      <xdr:row>7</xdr:row>
      <xdr:rowOff>766354</xdr:rowOff>
    </xdr:to>
    <xdr:sp macro="" textlink="">
      <xdr:nvSpPr>
        <xdr:cNvPr id="50" name="Rectangle à coins arrondis 49">
          <a:extLst>
            <a:ext uri="{FF2B5EF4-FFF2-40B4-BE49-F238E27FC236}">
              <a16:creationId xmlns:a16="http://schemas.microsoft.com/office/drawing/2014/main" id="{00000000-0008-0000-0200-000032000000}"/>
            </a:ext>
          </a:extLst>
        </xdr:cNvPr>
        <xdr:cNvSpPr/>
      </xdr:nvSpPr>
      <xdr:spPr>
        <a:xfrm>
          <a:off x="2855843" y="1636643"/>
          <a:ext cx="1223365" cy="766354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6</xdr:row>
      <xdr:rowOff>165652</xdr:rowOff>
    </xdr:from>
    <xdr:to>
      <xdr:col>7</xdr:col>
      <xdr:colOff>1223365</xdr:colOff>
      <xdr:row>7</xdr:row>
      <xdr:rowOff>766354</xdr:rowOff>
    </xdr:to>
    <xdr:sp macro="" textlink="">
      <xdr:nvSpPr>
        <xdr:cNvPr id="51" name="Rectangle à coins arrondis 50">
          <a:extLst>
            <a:ext uri="{FF2B5EF4-FFF2-40B4-BE49-F238E27FC236}">
              <a16:creationId xmlns:a16="http://schemas.microsoft.com/office/drawing/2014/main" id="{00000000-0008-0000-0200-000033000000}"/>
            </a:ext>
          </a:extLst>
        </xdr:cNvPr>
        <xdr:cNvSpPr/>
      </xdr:nvSpPr>
      <xdr:spPr>
        <a:xfrm>
          <a:off x="4187687" y="1636643"/>
          <a:ext cx="1223365" cy="766354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6</xdr:row>
      <xdr:rowOff>165652</xdr:rowOff>
    </xdr:from>
    <xdr:to>
      <xdr:col>9</xdr:col>
      <xdr:colOff>1223365</xdr:colOff>
      <xdr:row>7</xdr:row>
      <xdr:rowOff>766354</xdr:rowOff>
    </xdr:to>
    <xdr:sp macro="" textlink="">
      <xdr:nvSpPr>
        <xdr:cNvPr id="52" name="Rectangle à coins arrondis 51">
          <a:extLst>
            <a:ext uri="{FF2B5EF4-FFF2-40B4-BE49-F238E27FC236}">
              <a16:creationId xmlns:a16="http://schemas.microsoft.com/office/drawing/2014/main" id="{00000000-0008-0000-0200-000034000000}"/>
            </a:ext>
          </a:extLst>
        </xdr:cNvPr>
        <xdr:cNvSpPr/>
      </xdr:nvSpPr>
      <xdr:spPr>
        <a:xfrm>
          <a:off x="5519530" y="1636643"/>
          <a:ext cx="1223365" cy="766354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6</xdr:row>
      <xdr:rowOff>165652</xdr:rowOff>
    </xdr:from>
    <xdr:to>
      <xdr:col>11</xdr:col>
      <xdr:colOff>1223365</xdr:colOff>
      <xdr:row>7</xdr:row>
      <xdr:rowOff>766354</xdr:rowOff>
    </xdr:to>
    <xdr:sp macro="" textlink="">
      <xdr:nvSpPr>
        <xdr:cNvPr id="53" name="Rectangle à coins arrondis 52">
          <a:extLst>
            <a:ext uri="{FF2B5EF4-FFF2-40B4-BE49-F238E27FC236}">
              <a16:creationId xmlns:a16="http://schemas.microsoft.com/office/drawing/2014/main" id="{00000000-0008-0000-0200-000035000000}"/>
            </a:ext>
          </a:extLst>
        </xdr:cNvPr>
        <xdr:cNvSpPr/>
      </xdr:nvSpPr>
      <xdr:spPr>
        <a:xfrm>
          <a:off x="6851374" y="1636643"/>
          <a:ext cx="1223365" cy="766354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6</xdr:row>
      <xdr:rowOff>165652</xdr:rowOff>
    </xdr:from>
    <xdr:to>
      <xdr:col>13</xdr:col>
      <xdr:colOff>1223365</xdr:colOff>
      <xdr:row>7</xdr:row>
      <xdr:rowOff>766354</xdr:rowOff>
    </xdr:to>
    <xdr:sp macro="" textlink="">
      <xdr:nvSpPr>
        <xdr:cNvPr id="54" name="Rectangle à coins arrondis 53">
          <a:extLst>
            <a:ext uri="{FF2B5EF4-FFF2-40B4-BE49-F238E27FC236}">
              <a16:creationId xmlns:a16="http://schemas.microsoft.com/office/drawing/2014/main" id="{00000000-0008-0000-0200-000036000000}"/>
            </a:ext>
          </a:extLst>
        </xdr:cNvPr>
        <xdr:cNvSpPr/>
      </xdr:nvSpPr>
      <xdr:spPr>
        <a:xfrm>
          <a:off x="8183217" y="1636643"/>
          <a:ext cx="1223365" cy="766354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13251</xdr:colOff>
      <xdr:row>9</xdr:row>
      <xdr:rowOff>0</xdr:rowOff>
    </xdr:from>
    <xdr:to>
      <xdr:col>1</xdr:col>
      <xdr:colOff>1236616</xdr:colOff>
      <xdr:row>9</xdr:row>
      <xdr:rowOff>766354</xdr:rowOff>
    </xdr:to>
    <xdr:sp macro="" textlink="">
      <xdr:nvSpPr>
        <xdr:cNvPr id="56" name="Rectangle à coins arrondis 55">
          <a:extLst>
            <a:ext uri="{FF2B5EF4-FFF2-40B4-BE49-F238E27FC236}">
              <a16:creationId xmlns:a16="http://schemas.microsoft.com/office/drawing/2014/main" id="{00000000-0008-0000-0200-000038000000}"/>
            </a:ext>
          </a:extLst>
        </xdr:cNvPr>
        <xdr:cNvSpPr/>
      </xdr:nvSpPr>
      <xdr:spPr>
        <a:xfrm>
          <a:off x="205408" y="2570922"/>
          <a:ext cx="1223365" cy="766354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8</xdr:row>
      <xdr:rowOff>165652</xdr:rowOff>
    </xdr:from>
    <xdr:to>
      <xdr:col>3</xdr:col>
      <xdr:colOff>1223365</xdr:colOff>
      <xdr:row>9</xdr:row>
      <xdr:rowOff>766354</xdr:rowOff>
    </xdr:to>
    <xdr:sp macro="" textlink="">
      <xdr:nvSpPr>
        <xdr:cNvPr id="57" name="Rectangle à coins arrondis 56">
          <a:extLst>
            <a:ext uri="{FF2B5EF4-FFF2-40B4-BE49-F238E27FC236}">
              <a16:creationId xmlns:a16="http://schemas.microsoft.com/office/drawing/2014/main" id="{00000000-0008-0000-0200-000039000000}"/>
            </a:ext>
          </a:extLst>
        </xdr:cNvPr>
        <xdr:cNvSpPr/>
      </xdr:nvSpPr>
      <xdr:spPr>
        <a:xfrm>
          <a:off x="1524000" y="2570922"/>
          <a:ext cx="1223365" cy="766354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4</xdr:col>
      <xdr:colOff>99391</xdr:colOff>
      <xdr:row>8</xdr:row>
      <xdr:rowOff>165652</xdr:rowOff>
    </xdr:from>
    <xdr:to>
      <xdr:col>5</xdr:col>
      <xdr:colOff>1223365</xdr:colOff>
      <xdr:row>9</xdr:row>
      <xdr:rowOff>766354</xdr:rowOff>
    </xdr:to>
    <xdr:sp macro="" textlink="">
      <xdr:nvSpPr>
        <xdr:cNvPr id="58" name="Rectangle à coins arrondis 57">
          <a:extLst>
            <a:ext uri="{FF2B5EF4-FFF2-40B4-BE49-F238E27FC236}">
              <a16:creationId xmlns:a16="http://schemas.microsoft.com/office/drawing/2014/main" id="{00000000-0008-0000-0200-00003A000000}"/>
            </a:ext>
          </a:extLst>
        </xdr:cNvPr>
        <xdr:cNvSpPr/>
      </xdr:nvSpPr>
      <xdr:spPr>
        <a:xfrm>
          <a:off x="2855843" y="2570922"/>
          <a:ext cx="1223365" cy="766354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8</xdr:row>
      <xdr:rowOff>165652</xdr:rowOff>
    </xdr:from>
    <xdr:to>
      <xdr:col>7</xdr:col>
      <xdr:colOff>1223365</xdr:colOff>
      <xdr:row>9</xdr:row>
      <xdr:rowOff>766354</xdr:rowOff>
    </xdr:to>
    <xdr:sp macro="" textlink="">
      <xdr:nvSpPr>
        <xdr:cNvPr id="59" name="Rectangle à coins arrondis 58">
          <a:extLst>
            <a:ext uri="{FF2B5EF4-FFF2-40B4-BE49-F238E27FC236}">
              <a16:creationId xmlns:a16="http://schemas.microsoft.com/office/drawing/2014/main" id="{00000000-0008-0000-0200-00003B000000}"/>
            </a:ext>
          </a:extLst>
        </xdr:cNvPr>
        <xdr:cNvSpPr/>
      </xdr:nvSpPr>
      <xdr:spPr>
        <a:xfrm>
          <a:off x="4187687" y="2570922"/>
          <a:ext cx="1223365" cy="766354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8</xdr:row>
      <xdr:rowOff>165652</xdr:rowOff>
    </xdr:from>
    <xdr:to>
      <xdr:col>9</xdr:col>
      <xdr:colOff>1223365</xdr:colOff>
      <xdr:row>9</xdr:row>
      <xdr:rowOff>766354</xdr:rowOff>
    </xdr:to>
    <xdr:sp macro="" textlink="">
      <xdr:nvSpPr>
        <xdr:cNvPr id="60" name="Rectangle à coins arrondis 59">
          <a:extLst>
            <a:ext uri="{FF2B5EF4-FFF2-40B4-BE49-F238E27FC236}">
              <a16:creationId xmlns:a16="http://schemas.microsoft.com/office/drawing/2014/main" id="{00000000-0008-0000-0200-00003C000000}"/>
            </a:ext>
          </a:extLst>
        </xdr:cNvPr>
        <xdr:cNvSpPr/>
      </xdr:nvSpPr>
      <xdr:spPr>
        <a:xfrm>
          <a:off x="5519530" y="2570922"/>
          <a:ext cx="1223365" cy="766354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8</xdr:row>
      <xdr:rowOff>165652</xdr:rowOff>
    </xdr:from>
    <xdr:to>
      <xdr:col>11</xdr:col>
      <xdr:colOff>1223365</xdr:colOff>
      <xdr:row>9</xdr:row>
      <xdr:rowOff>766354</xdr:rowOff>
    </xdr:to>
    <xdr:sp macro="" textlink="">
      <xdr:nvSpPr>
        <xdr:cNvPr id="61" name="Rectangle à coins arrondis 60">
          <a:extLst>
            <a:ext uri="{FF2B5EF4-FFF2-40B4-BE49-F238E27FC236}">
              <a16:creationId xmlns:a16="http://schemas.microsoft.com/office/drawing/2014/main" id="{00000000-0008-0000-0200-00003D000000}"/>
            </a:ext>
          </a:extLst>
        </xdr:cNvPr>
        <xdr:cNvSpPr/>
      </xdr:nvSpPr>
      <xdr:spPr>
        <a:xfrm>
          <a:off x="6851374" y="2570922"/>
          <a:ext cx="1223365" cy="766354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8</xdr:row>
      <xdr:rowOff>165652</xdr:rowOff>
    </xdr:from>
    <xdr:to>
      <xdr:col>13</xdr:col>
      <xdr:colOff>1223365</xdr:colOff>
      <xdr:row>9</xdr:row>
      <xdr:rowOff>766354</xdr:rowOff>
    </xdr:to>
    <xdr:sp macro="" textlink="">
      <xdr:nvSpPr>
        <xdr:cNvPr id="62" name="Rectangle à coins arrondis 61">
          <a:extLst>
            <a:ext uri="{FF2B5EF4-FFF2-40B4-BE49-F238E27FC236}">
              <a16:creationId xmlns:a16="http://schemas.microsoft.com/office/drawing/2014/main" id="{00000000-0008-0000-0200-00003E000000}"/>
            </a:ext>
          </a:extLst>
        </xdr:cNvPr>
        <xdr:cNvSpPr/>
      </xdr:nvSpPr>
      <xdr:spPr>
        <a:xfrm>
          <a:off x="8183217" y="2570922"/>
          <a:ext cx="1223365" cy="766354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13251</xdr:colOff>
      <xdr:row>11</xdr:row>
      <xdr:rowOff>0</xdr:rowOff>
    </xdr:from>
    <xdr:to>
      <xdr:col>1</xdr:col>
      <xdr:colOff>1236616</xdr:colOff>
      <xdr:row>11</xdr:row>
      <xdr:rowOff>766354</xdr:rowOff>
    </xdr:to>
    <xdr:sp macro="" textlink="">
      <xdr:nvSpPr>
        <xdr:cNvPr id="63" name="Rectangle à coins arrondis 62">
          <a:extLst>
            <a:ext uri="{FF2B5EF4-FFF2-40B4-BE49-F238E27FC236}">
              <a16:creationId xmlns:a16="http://schemas.microsoft.com/office/drawing/2014/main" id="{00000000-0008-0000-0200-00003F000000}"/>
            </a:ext>
          </a:extLst>
        </xdr:cNvPr>
        <xdr:cNvSpPr/>
      </xdr:nvSpPr>
      <xdr:spPr>
        <a:xfrm>
          <a:off x="205408" y="2570922"/>
          <a:ext cx="1223365" cy="766354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10</xdr:row>
      <xdr:rowOff>165652</xdr:rowOff>
    </xdr:from>
    <xdr:to>
      <xdr:col>3</xdr:col>
      <xdr:colOff>1223365</xdr:colOff>
      <xdr:row>11</xdr:row>
      <xdr:rowOff>766354</xdr:rowOff>
    </xdr:to>
    <xdr:sp macro="" textlink="">
      <xdr:nvSpPr>
        <xdr:cNvPr id="64" name="Rectangle à coins arrondis 63">
          <a:extLst>
            <a:ext uri="{FF2B5EF4-FFF2-40B4-BE49-F238E27FC236}">
              <a16:creationId xmlns:a16="http://schemas.microsoft.com/office/drawing/2014/main" id="{00000000-0008-0000-0200-000040000000}"/>
            </a:ext>
          </a:extLst>
        </xdr:cNvPr>
        <xdr:cNvSpPr/>
      </xdr:nvSpPr>
      <xdr:spPr>
        <a:xfrm>
          <a:off x="1524000" y="2570922"/>
          <a:ext cx="1223365" cy="766354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4</xdr:col>
      <xdr:colOff>99391</xdr:colOff>
      <xdr:row>10</xdr:row>
      <xdr:rowOff>165652</xdr:rowOff>
    </xdr:from>
    <xdr:to>
      <xdr:col>5</xdr:col>
      <xdr:colOff>1223365</xdr:colOff>
      <xdr:row>11</xdr:row>
      <xdr:rowOff>766354</xdr:rowOff>
    </xdr:to>
    <xdr:sp macro="" textlink="">
      <xdr:nvSpPr>
        <xdr:cNvPr id="65" name="Rectangle à coins arrondis 64">
          <a:extLst>
            <a:ext uri="{FF2B5EF4-FFF2-40B4-BE49-F238E27FC236}">
              <a16:creationId xmlns:a16="http://schemas.microsoft.com/office/drawing/2014/main" id="{00000000-0008-0000-0200-000041000000}"/>
            </a:ext>
          </a:extLst>
        </xdr:cNvPr>
        <xdr:cNvSpPr/>
      </xdr:nvSpPr>
      <xdr:spPr>
        <a:xfrm>
          <a:off x="2855843" y="2570922"/>
          <a:ext cx="1223365" cy="766354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10</xdr:row>
      <xdr:rowOff>165652</xdr:rowOff>
    </xdr:from>
    <xdr:to>
      <xdr:col>1</xdr:col>
      <xdr:colOff>1223365</xdr:colOff>
      <xdr:row>11</xdr:row>
      <xdr:rowOff>766354</xdr:rowOff>
    </xdr:to>
    <xdr:sp macro="" textlink="">
      <xdr:nvSpPr>
        <xdr:cNvPr id="66" name="Rectangle à coins arrondis 65">
          <a:extLst>
            <a:ext uri="{FF2B5EF4-FFF2-40B4-BE49-F238E27FC236}">
              <a16:creationId xmlns:a16="http://schemas.microsoft.com/office/drawing/2014/main" id="{00000000-0008-0000-0200-000042000000}"/>
            </a:ext>
          </a:extLst>
        </xdr:cNvPr>
        <xdr:cNvSpPr/>
      </xdr:nvSpPr>
      <xdr:spPr>
        <a:xfrm>
          <a:off x="4187687" y="2570922"/>
          <a:ext cx="1223365" cy="766354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3</xdr:row>
      <xdr:rowOff>0</xdr:rowOff>
    </xdr:from>
    <xdr:to>
      <xdr:col>13</xdr:col>
      <xdr:colOff>1223365</xdr:colOff>
      <xdr:row>4</xdr:row>
      <xdr:rowOff>8965</xdr:rowOff>
    </xdr:to>
    <xdr:sp macro="" textlink="">
      <xdr:nvSpPr>
        <xdr:cNvPr id="71" name="Rectangle à coins arrondis 70">
          <a:extLst>
            <a:ext uri="{FF2B5EF4-FFF2-40B4-BE49-F238E27FC236}">
              <a16:creationId xmlns:a16="http://schemas.microsoft.com/office/drawing/2014/main" id="{00000000-0008-0000-0200-000047000000}"/>
            </a:ext>
          </a:extLst>
        </xdr:cNvPr>
        <xdr:cNvSpPr/>
      </xdr:nvSpPr>
      <xdr:spPr>
        <a:xfrm>
          <a:off x="8202706" y="744071"/>
          <a:ext cx="1223365" cy="779929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2</xdr:col>
      <xdr:colOff>95250</xdr:colOff>
      <xdr:row>3</xdr:row>
      <xdr:rowOff>0</xdr:rowOff>
    </xdr:from>
    <xdr:to>
      <xdr:col>4</xdr:col>
      <xdr:colOff>5285</xdr:colOff>
      <xdr:row>4</xdr:row>
      <xdr:rowOff>8965</xdr:rowOff>
    </xdr:to>
    <xdr:sp macro="" textlink="">
      <xdr:nvSpPr>
        <xdr:cNvPr id="102" name="Rectangle à coins arrondis 101">
          <a:extLst>
            <a:ext uri="{FF2B5EF4-FFF2-40B4-BE49-F238E27FC236}">
              <a16:creationId xmlns:a16="http://schemas.microsoft.com/office/drawing/2014/main" id="{00000000-0008-0000-0200-000066000000}"/>
            </a:ext>
          </a:extLst>
        </xdr:cNvPr>
        <xdr:cNvSpPr/>
      </xdr:nvSpPr>
      <xdr:spPr>
        <a:xfrm>
          <a:off x="1480038" y="732692"/>
          <a:ext cx="1206901" cy="770965"/>
        </a:xfrm>
        <a:prstGeom prst="roundRect">
          <a:avLst/>
        </a:prstGeom>
        <a:noFill/>
        <a:ln w="22225">
          <a:solidFill>
            <a:schemeClr val="tx1">
              <a:lumMod val="50000"/>
              <a:lumOff val="5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1223365</xdr:colOff>
      <xdr:row>4</xdr:row>
      <xdr:rowOff>8965</xdr:rowOff>
    </xdr:to>
    <xdr:sp macro="" textlink="">
      <xdr:nvSpPr>
        <xdr:cNvPr id="104" name="Rectangle à coins arrondis 103">
          <a:extLst>
            <a:ext uri="{FF2B5EF4-FFF2-40B4-BE49-F238E27FC236}">
              <a16:creationId xmlns:a16="http://schemas.microsoft.com/office/drawing/2014/main" id="{00000000-0008-0000-0200-000068000000}"/>
            </a:ext>
          </a:extLst>
        </xdr:cNvPr>
        <xdr:cNvSpPr/>
      </xdr:nvSpPr>
      <xdr:spPr>
        <a:xfrm>
          <a:off x="188259" y="744071"/>
          <a:ext cx="1223365" cy="779929"/>
        </a:xfrm>
        <a:prstGeom prst="roundRect">
          <a:avLst/>
        </a:prstGeom>
        <a:noFill/>
        <a:ln w="22225">
          <a:solidFill>
            <a:schemeClr val="tx1">
              <a:lumMod val="50000"/>
              <a:lumOff val="5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1223365</xdr:colOff>
      <xdr:row>4</xdr:row>
      <xdr:rowOff>8965</xdr:rowOff>
    </xdr:to>
    <xdr:sp macro="" textlink="">
      <xdr:nvSpPr>
        <xdr:cNvPr id="105" name="Rectangle à coins arrondis 104">
          <a:extLst>
            <a:ext uri="{FF2B5EF4-FFF2-40B4-BE49-F238E27FC236}">
              <a16:creationId xmlns:a16="http://schemas.microsoft.com/office/drawing/2014/main" id="{00000000-0008-0000-0200-000069000000}"/>
            </a:ext>
          </a:extLst>
        </xdr:cNvPr>
        <xdr:cNvSpPr/>
      </xdr:nvSpPr>
      <xdr:spPr>
        <a:xfrm>
          <a:off x="188259" y="744071"/>
          <a:ext cx="1223365" cy="779929"/>
        </a:xfrm>
        <a:prstGeom prst="roundRect">
          <a:avLst/>
        </a:prstGeom>
        <a:noFill/>
        <a:ln w="22225">
          <a:solidFill>
            <a:schemeClr val="tx1">
              <a:lumMod val="50000"/>
              <a:lumOff val="5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1</xdr:col>
      <xdr:colOff>7327</xdr:colOff>
      <xdr:row>13</xdr:row>
      <xdr:rowOff>0</xdr:rowOff>
    </xdr:from>
    <xdr:to>
      <xdr:col>14</xdr:col>
      <xdr:colOff>0</xdr:colOff>
      <xdr:row>14</xdr:row>
      <xdr:rowOff>8965</xdr:rowOff>
    </xdr:to>
    <xdr:sp macro="" textlink="">
      <xdr:nvSpPr>
        <xdr:cNvPr id="107" name="Rectangle à coins arrondis 106">
          <a:extLst>
            <a:ext uri="{FF2B5EF4-FFF2-40B4-BE49-F238E27FC236}">
              <a16:creationId xmlns:a16="http://schemas.microsoft.com/office/drawing/2014/main" id="{00000000-0008-0000-0200-00006B000000}"/>
            </a:ext>
          </a:extLst>
        </xdr:cNvPr>
        <xdr:cNvSpPr/>
      </xdr:nvSpPr>
      <xdr:spPr>
        <a:xfrm>
          <a:off x="190500" y="5348654"/>
          <a:ext cx="8975481" cy="770965"/>
        </a:xfrm>
        <a:prstGeom prst="roundRect">
          <a:avLst/>
        </a:prstGeom>
        <a:noFill/>
        <a:ln w="22225">
          <a:solidFill>
            <a:schemeClr val="tx1">
              <a:lumMod val="50000"/>
              <a:lumOff val="5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 editAs="oneCell">
    <xdr:from>
      <xdr:col>31</xdr:col>
      <xdr:colOff>70820</xdr:colOff>
      <xdr:row>5</xdr:row>
      <xdr:rowOff>268942</xdr:rowOff>
    </xdr:from>
    <xdr:to>
      <xdr:col>31</xdr:col>
      <xdr:colOff>349624</xdr:colOff>
      <xdr:row>5</xdr:row>
      <xdr:rowOff>546783</xdr:rowOff>
    </xdr:to>
    <xdr:sp macro="" textlink="">
      <xdr:nvSpPr>
        <xdr:cNvPr id="4" name="Cœur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9779596" y="1954307"/>
          <a:ext cx="278804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116540</xdr:colOff>
      <xdr:row>7</xdr:row>
      <xdr:rowOff>242045</xdr:rowOff>
    </xdr:from>
    <xdr:to>
      <xdr:col>31</xdr:col>
      <xdr:colOff>439270</xdr:colOff>
      <xdr:row>7</xdr:row>
      <xdr:rowOff>546846</xdr:rowOff>
    </xdr:to>
    <xdr:sp macro="" textlink="">
      <xdr:nvSpPr>
        <xdr:cNvPr id="5" name="Étoile à 5 branches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10094258" y="2868704"/>
          <a:ext cx="322730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143433</xdr:colOff>
      <xdr:row>9</xdr:row>
      <xdr:rowOff>152401</xdr:rowOff>
    </xdr:from>
    <xdr:to>
      <xdr:col>31</xdr:col>
      <xdr:colOff>467433</xdr:colOff>
      <xdr:row>9</xdr:row>
      <xdr:rowOff>259976</xdr:rowOff>
    </xdr:to>
    <xdr:sp macro="" textlink="">
      <xdr:nvSpPr>
        <xdr:cNvPr id="6" name="Flèche droite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10121151" y="3720354"/>
          <a:ext cx="324000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152400</xdr:colOff>
      <xdr:row>9</xdr:row>
      <xdr:rowOff>441960</xdr:rowOff>
    </xdr:from>
    <xdr:to>
      <xdr:col>32</xdr:col>
      <xdr:colOff>358140</xdr:colOff>
      <xdr:row>11</xdr:row>
      <xdr:rowOff>144780</xdr:rowOff>
    </xdr:to>
    <xdr:pic>
      <xdr:nvPicPr>
        <xdr:cNvPr id="300739" name="Image 12">
          <a:extLst>
            <a:ext uri="{FF2B5EF4-FFF2-40B4-BE49-F238E27FC236}">
              <a16:creationId xmlns:a16="http://schemas.microsoft.com/office/drawing/2014/main" id="{00000000-0008-0000-0200-0000C396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61176" y="4009913"/>
          <a:ext cx="878093" cy="6441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31</xdr:col>
      <xdr:colOff>137160</xdr:colOff>
      <xdr:row>11</xdr:row>
      <xdr:rowOff>106680</xdr:rowOff>
    </xdr:from>
    <xdr:to>
      <xdr:col>32</xdr:col>
      <xdr:colOff>335280</xdr:colOff>
      <xdr:row>11</xdr:row>
      <xdr:rowOff>754380</xdr:rowOff>
    </xdr:to>
    <xdr:pic>
      <xdr:nvPicPr>
        <xdr:cNvPr id="300740" name="Image 13">
          <a:extLst>
            <a:ext uri="{FF2B5EF4-FFF2-40B4-BE49-F238E27FC236}">
              <a16:creationId xmlns:a16="http://schemas.microsoft.com/office/drawing/2014/main" id="{00000000-0008-0000-0200-0000C496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29800" y="4602480"/>
          <a:ext cx="86868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31</xdr:col>
      <xdr:colOff>107577</xdr:colOff>
      <xdr:row>3</xdr:row>
      <xdr:rowOff>349621</xdr:rowOff>
    </xdr:from>
    <xdr:to>
      <xdr:col>31</xdr:col>
      <xdr:colOff>394446</xdr:colOff>
      <xdr:row>3</xdr:row>
      <xdr:rowOff>628052</xdr:rowOff>
    </xdr:to>
    <xdr:sp macro="" textlink="">
      <xdr:nvSpPr>
        <xdr:cNvPr id="83" name="Émoticône 82">
          <a:extLst>
            <a:ext uri="{FF2B5EF4-FFF2-40B4-BE49-F238E27FC236}">
              <a16:creationId xmlns:a16="http://schemas.microsoft.com/office/drawing/2014/main" id="{00000000-0008-0000-0200-000053000000}"/>
            </a:ext>
          </a:extLst>
        </xdr:cNvPr>
        <xdr:cNvSpPr/>
      </xdr:nvSpPr>
      <xdr:spPr>
        <a:xfrm>
          <a:off x="9816353" y="1093692"/>
          <a:ext cx="286869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373380</xdr:colOff>
      <xdr:row>10</xdr:row>
      <xdr:rowOff>137160</xdr:rowOff>
    </xdr:from>
    <xdr:to>
      <xdr:col>33</xdr:col>
      <xdr:colOff>579120</xdr:colOff>
      <xdr:row>11</xdr:row>
      <xdr:rowOff>609600</xdr:rowOff>
    </xdr:to>
    <xdr:pic>
      <xdr:nvPicPr>
        <xdr:cNvPr id="300743" name="Image 86">
          <a:extLst>
            <a:ext uri="{FF2B5EF4-FFF2-40B4-BE49-F238E27FC236}">
              <a16:creationId xmlns:a16="http://schemas.microsoft.com/office/drawing/2014/main" id="{00000000-0008-0000-0200-0000C796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36580" y="4465320"/>
          <a:ext cx="876300" cy="640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33</xdr:col>
      <xdr:colOff>662940</xdr:colOff>
      <xdr:row>10</xdr:row>
      <xdr:rowOff>45720</xdr:rowOff>
    </xdr:from>
    <xdr:to>
      <xdr:col>35</xdr:col>
      <xdr:colOff>198121</xdr:colOff>
      <xdr:row>11</xdr:row>
      <xdr:rowOff>525780</xdr:rowOff>
    </xdr:to>
    <xdr:pic>
      <xdr:nvPicPr>
        <xdr:cNvPr id="300744" name="Image 87">
          <a:extLst>
            <a:ext uri="{FF2B5EF4-FFF2-40B4-BE49-F238E27FC236}">
              <a16:creationId xmlns:a16="http://schemas.microsoft.com/office/drawing/2014/main" id="{00000000-0008-0000-0200-0000C896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96700" y="4373880"/>
          <a:ext cx="8763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32</xdr:col>
      <xdr:colOff>388620</xdr:colOff>
      <xdr:row>9</xdr:row>
      <xdr:rowOff>358140</xdr:rowOff>
    </xdr:from>
    <xdr:to>
      <xdr:col>33</xdr:col>
      <xdr:colOff>586740</xdr:colOff>
      <xdr:row>11</xdr:row>
      <xdr:rowOff>68580</xdr:rowOff>
    </xdr:to>
    <xdr:pic>
      <xdr:nvPicPr>
        <xdr:cNvPr id="300745" name="Image 90">
          <a:extLst>
            <a:ext uri="{FF2B5EF4-FFF2-40B4-BE49-F238E27FC236}">
              <a16:creationId xmlns:a16="http://schemas.microsoft.com/office/drawing/2014/main" id="{00000000-0008-0000-0200-0000C996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1820" y="3916680"/>
          <a:ext cx="86868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34</xdr:col>
      <xdr:colOff>60960</xdr:colOff>
      <xdr:row>9</xdr:row>
      <xdr:rowOff>243840</xdr:rowOff>
    </xdr:from>
    <xdr:to>
      <xdr:col>35</xdr:col>
      <xdr:colOff>266701</xdr:colOff>
      <xdr:row>10</xdr:row>
      <xdr:rowOff>121920</xdr:rowOff>
    </xdr:to>
    <xdr:pic>
      <xdr:nvPicPr>
        <xdr:cNvPr id="300746" name="Image 93">
          <a:extLst>
            <a:ext uri="{FF2B5EF4-FFF2-40B4-BE49-F238E27FC236}">
              <a16:creationId xmlns:a16="http://schemas.microsoft.com/office/drawing/2014/main" id="{00000000-0008-0000-0200-0000CA96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65280" y="3802380"/>
          <a:ext cx="8763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31</xdr:col>
      <xdr:colOff>493060</xdr:colOff>
      <xdr:row>3</xdr:row>
      <xdr:rowOff>349623</xdr:rowOff>
    </xdr:from>
    <xdr:to>
      <xdr:col>32</xdr:col>
      <xdr:colOff>107576</xdr:colOff>
      <xdr:row>3</xdr:row>
      <xdr:rowOff>628054</xdr:rowOff>
    </xdr:to>
    <xdr:sp macro="" textlink="">
      <xdr:nvSpPr>
        <xdr:cNvPr id="96" name="Émoticône 95">
          <a:extLst>
            <a:ext uri="{FF2B5EF4-FFF2-40B4-BE49-F238E27FC236}">
              <a16:creationId xmlns:a16="http://schemas.microsoft.com/office/drawing/2014/main" id="{00000000-0008-0000-0200-000060000000}"/>
            </a:ext>
          </a:extLst>
        </xdr:cNvPr>
        <xdr:cNvSpPr/>
      </xdr:nvSpPr>
      <xdr:spPr>
        <a:xfrm>
          <a:off x="10201836" y="1093694"/>
          <a:ext cx="286869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224117</xdr:colOff>
      <xdr:row>3</xdr:row>
      <xdr:rowOff>340658</xdr:rowOff>
    </xdr:from>
    <xdr:to>
      <xdr:col>32</xdr:col>
      <xdr:colOff>510986</xdr:colOff>
      <xdr:row>3</xdr:row>
      <xdr:rowOff>619089</xdr:rowOff>
    </xdr:to>
    <xdr:sp macro="" textlink="">
      <xdr:nvSpPr>
        <xdr:cNvPr id="97" name="Émoticône 96">
          <a:extLst>
            <a:ext uri="{FF2B5EF4-FFF2-40B4-BE49-F238E27FC236}">
              <a16:creationId xmlns:a16="http://schemas.microsoft.com/office/drawing/2014/main" id="{00000000-0008-0000-0200-000061000000}"/>
            </a:ext>
          </a:extLst>
        </xdr:cNvPr>
        <xdr:cNvSpPr/>
      </xdr:nvSpPr>
      <xdr:spPr>
        <a:xfrm>
          <a:off x="10838329" y="1084729"/>
          <a:ext cx="286869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600635</xdr:colOff>
      <xdr:row>7</xdr:row>
      <xdr:rowOff>233083</xdr:rowOff>
    </xdr:from>
    <xdr:to>
      <xdr:col>32</xdr:col>
      <xdr:colOff>251012</xdr:colOff>
      <xdr:row>7</xdr:row>
      <xdr:rowOff>537884</xdr:rowOff>
    </xdr:to>
    <xdr:sp macro="" textlink="">
      <xdr:nvSpPr>
        <xdr:cNvPr id="100" name="Étoile à 5 branches 99">
          <a:extLst>
            <a:ext uri="{FF2B5EF4-FFF2-40B4-BE49-F238E27FC236}">
              <a16:creationId xmlns:a16="http://schemas.microsoft.com/office/drawing/2014/main" id="{00000000-0008-0000-0200-000064000000}"/>
            </a:ext>
          </a:extLst>
        </xdr:cNvPr>
        <xdr:cNvSpPr/>
      </xdr:nvSpPr>
      <xdr:spPr>
        <a:xfrm>
          <a:off x="10309411" y="2859742"/>
          <a:ext cx="322730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367553</xdr:colOff>
      <xdr:row>7</xdr:row>
      <xdr:rowOff>242047</xdr:rowOff>
    </xdr:from>
    <xdr:to>
      <xdr:col>33</xdr:col>
      <xdr:colOff>17930</xdr:colOff>
      <xdr:row>7</xdr:row>
      <xdr:rowOff>546848</xdr:rowOff>
    </xdr:to>
    <xdr:sp macro="" textlink="">
      <xdr:nvSpPr>
        <xdr:cNvPr id="101" name="Étoile à 5 branches 100">
          <a:extLst>
            <a:ext uri="{FF2B5EF4-FFF2-40B4-BE49-F238E27FC236}">
              <a16:creationId xmlns:a16="http://schemas.microsoft.com/office/drawing/2014/main" id="{00000000-0008-0000-0200-000065000000}"/>
            </a:ext>
          </a:extLst>
        </xdr:cNvPr>
        <xdr:cNvSpPr/>
      </xdr:nvSpPr>
      <xdr:spPr>
        <a:xfrm>
          <a:off x="10748682" y="2868706"/>
          <a:ext cx="322730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44823</xdr:colOff>
      <xdr:row>9</xdr:row>
      <xdr:rowOff>152400</xdr:rowOff>
    </xdr:from>
    <xdr:to>
      <xdr:col>32</xdr:col>
      <xdr:colOff>368823</xdr:colOff>
      <xdr:row>9</xdr:row>
      <xdr:rowOff>259975</xdr:rowOff>
    </xdr:to>
    <xdr:sp macro="" textlink="">
      <xdr:nvSpPr>
        <xdr:cNvPr id="108" name="Flèche droite 107">
          <a:extLst>
            <a:ext uri="{FF2B5EF4-FFF2-40B4-BE49-F238E27FC236}">
              <a16:creationId xmlns:a16="http://schemas.microsoft.com/office/drawing/2014/main" id="{00000000-0008-0000-0200-00006C000000}"/>
            </a:ext>
          </a:extLst>
        </xdr:cNvPr>
        <xdr:cNvSpPr/>
      </xdr:nvSpPr>
      <xdr:spPr>
        <a:xfrm>
          <a:off x="10659035" y="3720353"/>
          <a:ext cx="324000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519953</xdr:colOff>
      <xdr:row>9</xdr:row>
      <xdr:rowOff>143435</xdr:rowOff>
    </xdr:from>
    <xdr:to>
      <xdr:col>33</xdr:col>
      <xdr:colOff>171600</xdr:colOff>
      <xdr:row>9</xdr:row>
      <xdr:rowOff>251010</xdr:rowOff>
    </xdr:to>
    <xdr:sp macro="" textlink="">
      <xdr:nvSpPr>
        <xdr:cNvPr id="109" name="Flèche droite 108">
          <a:extLst>
            <a:ext uri="{FF2B5EF4-FFF2-40B4-BE49-F238E27FC236}">
              <a16:creationId xmlns:a16="http://schemas.microsoft.com/office/drawing/2014/main" id="{00000000-0008-0000-0200-00006D000000}"/>
            </a:ext>
          </a:extLst>
        </xdr:cNvPr>
        <xdr:cNvSpPr/>
      </xdr:nvSpPr>
      <xdr:spPr>
        <a:xfrm>
          <a:off x="11134165" y="3711388"/>
          <a:ext cx="324000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663388</xdr:colOff>
      <xdr:row>3</xdr:row>
      <xdr:rowOff>340659</xdr:rowOff>
    </xdr:from>
    <xdr:to>
      <xdr:col>33</xdr:col>
      <xdr:colOff>277904</xdr:colOff>
      <xdr:row>3</xdr:row>
      <xdr:rowOff>619090</xdr:rowOff>
    </xdr:to>
    <xdr:sp macro="" textlink="">
      <xdr:nvSpPr>
        <xdr:cNvPr id="110" name="Émoticône 109">
          <a:extLst>
            <a:ext uri="{FF2B5EF4-FFF2-40B4-BE49-F238E27FC236}">
              <a16:creationId xmlns:a16="http://schemas.microsoft.com/office/drawing/2014/main" id="{00000000-0008-0000-0200-00006E000000}"/>
            </a:ext>
          </a:extLst>
        </xdr:cNvPr>
        <xdr:cNvSpPr/>
      </xdr:nvSpPr>
      <xdr:spPr>
        <a:xfrm>
          <a:off x="11044517" y="1084730"/>
          <a:ext cx="286869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367553</xdr:colOff>
      <xdr:row>3</xdr:row>
      <xdr:rowOff>340660</xdr:rowOff>
    </xdr:from>
    <xdr:to>
      <xdr:col>34</xdr:col>
      <xdr:colOff>128</xdr:colOff>
      <xdr:row>3</xdr:row>
      <xdr:rowOff>619091</xdr:rowOff>
    </xdr:to>
    <xdr:sp macro="" textlink="">
      <xdr:nvSpPr>
        <xdr:cNvPr id="111" name="Émoticône 110">
          <a:extLst>
            <a:ext uri="{FF2B5EF4-FFF2-40B4-BE49-F238E27FC236}">
              <a16:creationId xmlns:a16="http://schemas.microsoft.com/office/drawing/2014/main" id="{00000000-0008-0000-0200-00006F000000}"/>
            </a:ext>
          </a:extLst>
        </xdr:cNvPr>
        <xdr:cNvSpPr/>
      </xdr:nvSpPr>
      <xdr:spPr>
        <a:xfrm>
          <a:off x="11421035" y="1084731"/>
          <a:ext cx="286869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457200</xdr:colOff>
      <xdr:row>5</xdr:row>
      <xdr:rowOff>259977</xdr:rowOff>
    </xdr:from>
    <xdr:to>
      <xdr:col>32</xdr:col>
      <xdr:colOff>63651</xdr:colOff>
      <xdr:row>5</xdr:row>
      <xdr:rowOff>537818</xdr:rowOff>
    </xdr:to>
    <xdr:sp macro="" textlink="">
      <xdr:nvSpPr>
        <xdr:cNvPr id="112" name="Cœur 111">
          <a:extLst>
            <a:ext uri="{FF2B5EF4-FFF2-40B4-BE49-F238E27FC236}">
              <a16:creationId xmlns:a16="http://schemas.microsoft.com/office/drawing/2014/main" id="{00000000-0008-0000-0200-000070000000}"/>
            </a:ext>
          </a:extLst>
        </xdr:cNvPr>
        <xdr:cNvSpPr/>
      </xdr:nvSpPr>
      <xdr:spPr>
        <a:xfrm>
          <a:off x="10165976" y="1945342"/>
          <a:ext cx="278804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170329</xdr:colOff>
      <xdr:row>5</xdr:row>
      <xdr:rowOff>277906</xdr:rowOff>
    </xdr:from>
    <xdr:to>
      <xdr:col>32</xdr:col>
      <xdr:colOff>449133</xdr:colOff>
      <xdr:row>5</xdr:row>
      <xdr:rowOff>555747</xdr:rowOff>
    </xdr:to>
    <xdr:sp macro="" textlink="">
      <xdr:nvSpPr>
        <xdr:cNvPr id="113" name="Cœur 112">
          <a:extLst>
            <a:ext uri="{FF2B5EF4-FFF2-40B4-BE49-F238E27FC236}">
              <a16:creationId xmlns:a16="http://schemas.microsoft.com/office/drawing/2014/main" id="{00000000-0008-0000-0200-000071000000}"/>
            </a:ext>
          </a:extLst>
        </xdr:cNvPr>
        <xdr:cNvSpPr/>
      </xdr:nvSpPr>
      <xdr:spPr>
        <a:xfrm>
          <a:off x="10551458" y="1963271"/>
          <a:ext cx="278804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537883</xdr:colOff>
      <xdr:row>5</xdr:row>
      <xdr:rowOff>259976</xdr:rowOff>
    </xdr:from>
    <xdr:to>
      <xdr:col>33</xdr:col>
      <xdr:colOff>144334</xdr:colOff>
      <xdr:row>5</xdr:row>
      <xdr:rowOff>537817</xdr:rowOff>
    </xdr:to>
    <xdr:sp macro="" textlink="">
      <xdr:nvSpPr>
        <xdr:cNvPr id="114" name="Cœur 113">
          <a:extLst>
            <a:ext uri="{FF2B5EF4-FFF2-40B4-BE49-F238E27FC236}">
              <a16:creationId xmlns:a16="http://schemas.microsoft.com/office/drawing/2014/main" id="{00000000-0008-0000-0200-000072000000}"/>
            </a:ext>
          </a:extLst>
        </xdr:cNvPr>
        <xdr:cNvSpPr/>
      </xdr:nvSpPr>
      <xdr:spPr>
        <a:xfrm>
          <a:off x="10919012" y="1945341"/>
          <a:ext cx="278804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251012</xdr:colOff>
      <xdr:row>5</xdr:row>
      <xdr:rowOff>259976</xdr:rowOff>
    </xdr:from>
    <xdr:to>
      <xdr:col>33</xdr:col>
      <xdr:colOff>529816</xdr:colOff>
      <xdr:row>5</xdr:row>
      <xdr:rowOff>537817</xdr:rowOff>
    </xdr:to>
    <xdr:sp macro="" textlink="">
      <xdr:nvSpPr>
        <xdr:cNvPr id="115" name="Cœur 114">
          <a:extLst>
            <a:ext uri="{FF2B5EF4-FFF2-40B4-BE49-F238E27FC236}">
              <a16:creationId xmlns:a16="http://schemas.microsoft.com/office/drawing/2014/main" id="{00000000-0008-0000-0200-000073000000}"/>
            </a:ext>
          </a:extLst>
        </xdr:cNvPr>
        <xdr:cNvSpPr/>
      </xdr:nvSpPr>
      <xdr:spPr>
        <a:xfrm>
          <a:off x="11304494" y="1945341"/>
          <a:ext cx="278804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125506</xdr:colOff>
      <xdr:row>7</xdr:row>
      <xdr:rowOff>233083</xdr:rowOff>
    </xdr:from>
    <xdr:to>
      <xdr:col>33</xdr:col>
      <xdr:colOff>448236</xdr:colOff>
      <xdr:row>7</xdr:row>
      <xdr:rowOff>537884</xdr:rowOff>
    </xdr:to>
    <xdr:sp macro="" textlink="">
      <xdr:nvSpPr>
        <xdr:cNvPr id="116" name="Étoile à 5 branches 115">
          <a:extLst>
            <a:ext uri="{FF2B5EF4-FFF2-40B4-BE49-F238E27FC236}">
              <a16:creationId xmlns:a16="http://schemas.microsoft.com/office/drawing/2014/main" id="{00000000-0008-0000-0200-000074000000}"/>
            </a:ext>
          </a:extLst>
        </xdr:cNvPr>
        <xdr:cNvSpPr/>
      </xdr:nvSpPr>
      <xdr:spPr>
        <a:xfrm>
          <a:off x="11178988" y="2859742"/>
          <a:ext cx="322730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555812</xdr:colOff>
      <xdr:row>7</xdr:row>
      <xdr:rowOff>242047</xdr:rowOff>
    </xdr:from>
    <xdr:to>
      <xdr:col>34</xdr:col>
      <xdr:colOff>206189</xdr:colOff>
      <xdr:row>7</xdr:row>
      <xdr:rowOff>546848</xdr:rowOff>
    </xdr:to>
    <xdr:sp macro="" textlink="">
      <xdr:nvSpPr>
        <xdr:cNvPr id="117" name="Étoile à 5 branches 116">
          <a:extLst>
            <a:ext uri="{FF2B5EF4-FFF2-40B4-BE49-F238E27FC236}">
              <a16:creationId xmlns:a16="http://schemas.microsoft.com/office/drawing/2014/main" id="{00000000-0008-0000-0200-000075000000}"/>
            </a:ext>
          </a:extLst>
        </xdr:cNvPr>
        <xdr:cNvSpPr/>
      </xdr:nvSpPr>
      <xdr:spPr>
        <a:xfrm>
          <a:off x="11609294" y="2868706"/>
          <a:ext cx="322730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340659</xdr:colOff>
      <xdr:row>9</xdr:row>
      <xdr:rowOff>134471</xdr:rowOff>
    </xdr:from>
    <xdr:to>
      <xdr:col>34</xdr:col>
      <xdr:colOff>840</xdr:colOff>
      <xdr:row>9</xdr:row>
      <xdr:rowOff>242046</xdr:rowOff>
    </xdr:to>
    <xdr:sp macro="" textlink="">
      <xdr:nvSpPr>
        <xdr:cNvPr id="119" name="Flèche droite 118">
          <a:extLst>
            <a:ext uri="{FF2B5EF4-FFF2-40B4-BE49-F238E27FC236}">
              <a16:creationId xmlns:a16="http://schemas.microsoft.com/office/drawing/2014/main" id="{00000000-0008-0000-0200-000077000000}"/>
            </a:ext>
          </a:extLst>
        </xdr:cNvPr>
        <xdr:cNvSpPr/>
      </xdr:nvSpPr>
      <xdr:spPr>
        <a:xfrm>
          <a:off x="11394141" y="3702424"/>
          <a:ext cx="324000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34</xdr:col>
      <xdr:colOff>152400</xdr:colOff>
      <xdr:row>9</xdr:row>
      <xdr:rowOff>143436</xdr:rowOff>
    </xdr:from>
    <xdr:to>
      <xdr:col>34</xdr:col>
      <xdr:colOff>476400</xdr:colOff>
      <xdr:row>9</xdr:row>
      <xdr:rowOff>251011</xdr:rowOff>
    </xdr:to>
    <xdr:sp macro="" textlink="">
      <xdr:nvSpPr>
        <xdr:cNvPr id="120" name="Flèche droite 119">
          <a:extLst>
            <a:ext uri="{FF2B5EF4-FFF2-40B4-BE49-F238E27FC236}">
              <a16:creationId xmlns:a16="http://schemas.microsoft.com/office/drawing/2014/main" id="{00000000-0008-0000-0200-000078000000}"/>
            </a:ext>
          </a:extLst>
        </xdr:cNvPr>
        <xdr:cNvSpPr/>
      </xdr:nvSpPr>
      <xdr:spPr>
        <a:xfrm>
          <a:off x="11878235" y="3711389"/>
          <a:ext cx="324000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>
    <xdr:from>
      <xdr:col>6</xdr:col>
      <xdr:colOff>99391</xdr:colOff>
      <xdr:row>4</xdr:row>
      <xdr:rowOff>165652</xdr:rowOff>
    </xdr:from>
    <xdr:to>
      <xdr:col>7</xdr:col>
      <xdr:colOff>1223365</xdr:colOff>
      <xdr:row>5</xdr:row>
      <xdr:rowOff>766354</xdr:rowOff>
    </xdr:to>
    <xdr:sp macro="" textlink="">
      <xdr:nvSpPr>
        <xdr:cNvPr id="73" name="Rectangle à coins arrondis 72">
          <a:extLst>
            <a:ext uri="{FF2B5EF4-FFF2-40B4-BE49-F238E27FC236}">
              <a16:creationId xmlns:a16="http://schemas.microsoft.com/office/drawing/2014/main" id="{00000000-0008-0000-0200-000049000000}"/>
            </a:ext>
          </a:extLst>
        </xdr:cNvPr>
        <xdr:cNvSpPr/>
      </xdr:nvSpPr>
      <xdr:spPr>
        <a:xfrm>
          <a:off x="2860520" y="1680687"/>
          <a:ext cx="1222586" cy="771032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4</xdr:row>
      <xdr:rowOff>165652</xdr:rowOff>
    </xdr:from>
    <xdr:to>
      <xdr:col>9</xdr:col>
      <xdr:colOff>1223365</xdr:colOff>
      <xdr:row>5</xdr:row>
      <xdr:rowOff>766354</xdr:rowOff>
    </xdr:to>
    <xdr:sp macro="" textlink="">
      <xdr:nvSpPr>
        <xdr:cNvPr id="75" name="Rectangle à coins arrondis 74">
          <a:extLst>
            <a:ext uri="{FF2B5EF4-FFF2-40B4-BE49-F238E27FC236}">
              <a16:creationId xmlns:a16="http://schemas.microsoft.com/office/drawing/2014/main" id="{00000000-0008-0000-0200-00004B000000}"/>
            </a:ext>
          </a:extLst>
        </xdr:cNvPr>
        <xdr:cNvSpPr/>
      </xdr:nvSpPr>
      <xdr:spPr>
        <a:xfrm>
          <a:off x="4195482" y="1680687"/>
          <a:ext cx="1223365" cy="771032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1223365</xdr:colOff>
      <xdr:row>4</xdr:row>
      <xdr:rowOff>8965</xdr:rowOff>
    </xdr:to>
    <xdr:sp macro="" textlink="">
      <xdr:nvSpPr>
        <xdr:cNvPr id="76" name="Rectangle à coins arrondis 75">
          <a:extLst>
            <a:ext uri="{FF2B5EF4-FFF2-40B4-BE49-F238E27FC236}">
              <a16:creationId xmlns:a16="http://schemas.microsoft.com/office/drawing/2014/main" id="{00000000-0008-0000-0200-00004C000000}"/>
            </a:ext>
          </a:extLst>
        </xdr:cNvPr>
        <xdr:cNvSpPr/>
      </xdr:nvSpPr>
      <xdr:spPr>
        <a:xfrm>
          <a:off x="4195482" y="744071"/>
          <a:ext cx="1223365" cy="779929"/>
        </a:xfrm>
        <a:prstGeom prst="roundRect">
          <a:avLst/>
        </a:prstGeom>
        <a:noFill/>
        <a:ln w="22225">
          <a:solidFill>
            <a:schemeClr val="tx1">
              <a:lumMod val="50000"/>
              <a:lumOff val="5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8</xdr:col>
      <xdr:colOff>99391</xdr:colOff>
      <xdr:row>4</xdr:row>
      <xdr:rowOff>165652</xdr:rowOff>
    </xdr:from>
    <xdr:to>
      <xdr:col>9</xdr:col>
      <xdr:colOff>1223365</xdr:colOff>
      <xdr:row>5</xdr:row>
      <xdr:rowOff>766354</xdr:rowOff>
    </xdr:to>
    <xdr:sp macro="" textlink="">
      <xdr:nvSpPr>
        <xdr:cNvPr id="77" name="Rectangle à coins arrondis 76">
          <a:extLst>
            <a:ext uri="{FF2B5EF4-FFF2-40B4-BE49-F238E27FC236}">
              <a16:creationId xmlns:a16="http://schemas.microsoft.com/office/drawing/2014/main" id="{00000000-0008-0000-0200-00004D000000}"/>
            </a:ext>
          </a:extLst>
        </xdr:cNvPr>
        <xdr:cNvSpPr/>
      </xdr:nvSpPr>
      <xdr:spPr>
        <a:xfrm>
          <a:off x="4196262" y="1680687"/>
          <a:ext cx="1222585" cy="771032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1223365</xdr:colOff>
      <xdr:row>4</xdr:row>
      <xdr:rowOff>8965</xdr:rowOff>
    </xdr:to>
    <xdr:sp macro="" textlink="">
      <xdr:nvSpPr>
        <xdr:cNvPr id="78" name="Rectangle à coins arrondis 77">
          <a:extLst>
            <a:ext uri="{FF2B5EF4-FFF2-40B4-BE49-F238E27FC236}">
              <a16:creationId xmlns:a16="http://schemas.microsoft.com/office/drawing/2014/main" id="{00000000-0008-0000-0200-00004E000000}"/>
            </a:ext>
          </a:extLst>
        </xdr:cNvPr>
        <xdr:cNvSpPr/>
      </xdr:nvSpPr>
      <xdr:spPr>
        <a:xfrm>
          <a:off x="4195482" y="744071"/>
          <a:ext cx="1223365" cy="779929"/>
        </a:xfrm>
        <a:prstGeom prst="roundRect">
          <a:avLst/>
        </a:prstGeom>
        <a:noFill/>
        <a:ln w="22225">
          <a:solidFill>
            <a:srgbClr val="00B050"/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13</xdr:col>
      <xdr:colOff>0</xdr:colOff>
      <xdr:row>5</xdr:row>
      <xdr:rowOff>8769</xdr:rowOff>
    </xdr:from>
    <xdr:to>
      <xdr:col>14</xdr:col>
      <xdr:colOff>5285</xdr:colOff>
      <xdr:row>6</xdr:row>
      <xdr:rowOff>4354</xdr:rowOff>
    </xdr:to>
    <xdr:sp macro="" textlink="">
      <xdr:nvSpPr>
        <xdr:cNvPr id="133" name="Rectangle à coins arrondis 132">
          <a:extLst>
            <a:ext uri="{FF2B5EF4-FFF2-40B4-BE49-F238E27FC236}">
              <a16:creationId xmlns:a16="http://schemas.microsoft.com/office/drawing/2014/main" id="{00000000-0008-0000-0200-000085000000}"/>
            </a:ext>
          </a:extLst>
        </xdr:cNvPr>
        <xdr:cNvSpPr/>
      </xdr:nvSpPr>
      <xdr:spPr>
        <a:xfrm>
          <a:off x="7978588" y="1667240"/>
          <a:ext cx="1204315" cy="757585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6</xdr:row>
      <xdr:rowOff>165652</xdr:rowOff>
    </xdr:from>
    <xdr:to>
      <xdr:col>5</xdr:col>
      <xdr:colOff>1223365</xdr:colOff>
      <xdr:row>7</xdr:row>
      <xdr:rowOff>766354</xdr:rowOff>
    </xdr:to>
    <xdr:sp macro="" textlink="">
      <xdr:nvSpPr>
        <xdr:cNvPr id="135" name="Rectangle à coins arrondis 134">
          <a:extLst>
            <a:ext uri="{FF2B5EF4-FFF2-40B4-BE49-F238E27FC236}">
              <a16:creationId xmlns:a16="http://schemas.microsoft.com/office/drawing/2014/main" id="{00000000-0008-0000-0200-000087000000}"/>
            </a:ext>
          </a:extLst>
        </xdr:cNvPr>
        <xdr:cNvSpPr/>
      </xdr:nvSpPr>
      <xdr:spPr>
        <a:xfrm>
          <a:off x="1524000" y="2621981"/>
          <a:ext cx="1223365" cy="771032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6</xdr:col>
      <xdr:colOff>99391</xdr:colOff>
      <xdr:row>6</xdr:row>
      <xdr:rowOff>165652</xdr:rowOff>
    </xdr:from>
    <xdr:to>
      <xdr:col>7</xdr:col>
      <xdr:colOff>1223365</xdr:colOff>
      <xdr:row>7</xdr:row>
      <xdr:rowOff>766354</xdr:rowOff>
    </xdr:to>
    <xdr:sp macro="" textlink="">
      <xdr:nvSpPr>
        <xdr:cNvPr id="136" name="Rectangle à coins arrondis 135">
          <a:extLst>
            <a:ext uri="{FF2B5EF4-FFF2-40B4-BE49-F238E27FC236}">
              <a16:creationId xmlns:a16="http://schemas.microsoft.com/office/drawing/2014/main" id="{00000000-0008-0000-0200-000088000000}"/>
            </a:ext>
          </a:extLst>
        </xdr:cNvPr>
        <xdr:cNvSpPr/>
      </xdr:nvSpPr>
      <xdr:spPr>
        <a:xfrm>
          <a:off x="2860520" y="2621981"/>
          <a:ext cx="1222586" cy="771032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6</xdr:row>
      <xdr:rowOff>165652</xdr:rowOff>
    </xdr:from>
    <xdr:to>
      <xdr:col>7</xdr:col>
      <xdr:colOff>1223365</xdr:colOff>
      <xdr:row>7</xdr:row>
      <xdr:rowOff>766354</xdr:rowOff>
    </xdr:to>
    <xdr:sp macro="" textlink="">
      <xdr:nvSpPr>
        <xdr:cNvPr id="137" name="Rectangle à coins arrondis 136">
          <a:extLst>
            <a:ext uri="{FF2B5EF4-FFF2-40B4-BE49-F238E27FC236}">
              <a16:creationId xmlns:a16="http://schemas.microsoft.com/office/drawing/2014/main" id="{00000000-0008-0000-0200-000089000000}"/>
            </a:ext>
          </a:extLst>
        </xdr:cNvPr>
        <xdr:cNvSpPr/>
      </xdr:nvSpPr>
      <xdr:spPr>
        <a:xfrm>
          <a:off x="2859741" y="2621981"/>
          <a:ext cx="1223365" cy="771032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6</xdr:row>
      <xdr:rowOff>165652</xdr:rowOff>
    </xdr:from>
    <xdr:to>
      <xdr:col>9</xdr:col>
      <xdr:colOff>1223365</xdr:colOff>
      <xdr:row>7</xdr:row>
      <xdr:rowOff>766354</xdr:rowOff>
    </xdr:to>
    <xdr:sp macro="" textlink="">
      <xdr:nvSpPr>
        <xdr:cNvPr id="138" name="Rectangle à coins arrondis 137">
          <a:extLst>
            <a:ext uri="{FF2B5EF4-FFF2-40B4-BE49-F238E27FC236}">
              <a16:creationId xmlns:a16="http://schemas.microsoft.com/office/drawing/2014/main" id="{00000000-0008-0000-0200-00008A000000}"/>
            </a:ext>
          </a:extLst>
        </xdr:cNvPr>
        <xdr:cNvSpPr/>
      </xdr:nvSpPr>
      <xdr:spPr>
        <a:xfrm>
          <a:off x="4195482" y="2621981"/>
          <a:ext cx="1223365" cy="771032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8</xdr:col>
      <xdr:colOff>99391</xdr:colOff>
      <xdr:row>6</xdr:row>
      <xdr:rowOff>165652</xdr:rowOff>
    </xdr:from>
    <xdr:to>
      <xdr:col>9</xdr:col>
      <xdr:colOff>1223365</xdr:colOff>
      <xdr:row>7</xdr:row>
      <xdr:rowOff>766354</xdr:rowOff>
    </xdr:to>
    <xdr:sp macro="" textlink="">
      <xdr:nvSpPr>
        <xdr:cNvPr id="139" name="Rectangle à coins arrondis 138">
          <a:extLst>
            <a:ext uri="{FF2B5EF4-FFF2-40B4-BE49-F238E27FC236}">
              <a16:creationId xmlns:a16="http://schemas.microsoft.com/office/drawing/2014/main" id="{00000000-0008-0000-0200-00008B000000}"/>
            </a:ext>
          </a:extLst>
        </xdr:cNvPr>
        <xdr:cNvSpPr/>
      </xdr:nvSpPr>
      <xdr:spPr>
        <a:xfrm>
          <a:off x="4196262" y="2621981"/>
          <a:ext cx="1222585" cy="771032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6</xdr:row>
      <xdr:rowOff>165652</xdr:rowOff>
    </xdr:from>
    <xdr:to>
      <xdr:col>9</xdr:col>
      <xdr:colOff>1223365</xdr:colOff>
      <xdr:row>7</xdr:row>
      <xdr:rowOff>766354</xdr:rowOff>
    </xdr:to>
    <xdr:sp macro="" textlink="">
      <xdr:nvSpPr>
        <xdr:cNvPr id="140" name="Rectangle à coins arrondis 139">
          <a:extLst>
            <a:ext uri="{FF2B5EF4-FFF2-40B4-BE49-F238E27FC236}">
              <a16:creationId xmlns:a16="http://schemas.microsoft.com/office/drawing/2014/main" id="{00000000-0008-0000-0200-00008C000000}"/>
            </a:ext>
          </a:extLst>
        </xdr:cNvPr>
        <xdr:cNvSpPr/>
      </xdr:nvSpPr>
      <xdr:spPr>
        <a:xfrm>
          <a:off x="4195482" y="2621981"/>
          <a:ext cx="1223365" cy="771032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6</xdr:row>
      <xdr:rowOff>165652</xdr:rowOff>
    </xdr:from>
    <xdr:to>
      <xdr:col>13</xdr:col>
      <xdr:colOff>1223365</xdr:colOff>
      <xdr:row>7</xdr:row>
      <xdr:rowOff>766354</xdr:rowOff>
    </xdr:to>
    <xdr:sp macro="" textlink="">
      <xdr:nvSpPr>
        <xdr:cNvPr id="141" name="Rectangle à coins arrondis 140">
          <a:extLst>
            <a:ext uri="{FF2B5EF4-FFF2-40B4-BE49-F238E27FC236}">
              <a16:creationId xmlns:a16="http://schemas.microsoft.com/office/drawing/2014/main" id="{00000000-0008-0000-0200-00008D000000}"/>
            </a:ext>
          </a:extLst>
        </xdr:cNvPr>
        <xdr:cNvSpPr/>
      </xdr:nvSpPr>
      <xdr:spPr>
        <a:xfrm>
          <a:off x="6866965" y="2621981"/>
          <a:ext cx="1223365" cy="77103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8</xdr:row>
      <xdr:rowOff>165652</xdr:rowOff>
    </xdr:from>
    <xdr:to>
      <xdr:col>5</xdr:col>
      <xdr:colOff>1223365</xdr:colOff>
      <xdr:row>9</xdr:row>
      <xdr:rowOff>766354</xdr:rowOff>
    </xdr:to>
    <xdr:sp macro="" textlink="">
      <xdr:nvSpPr>
        <xdr:cNvPr id="142" name="Rectangle à coins arrondis 141">
          <a:extLst>
            <a:ext uri="{FF2B5EF4-FFF2-40B4-BE49-F238E27FC236}">
              <a16:creationId xmlns:a16="http://schemas.microsoft.com/office/drawing/2014/main" id="{00000000-0008-0000-0200-00008E000000}"/>
            </a:ext>
          </a:extLst>
        </xdr:cNvPr>
        <xdr:cNvSpPr/>
      </xdr:nvSpPr>
      <xdr:spPr>
        <a:xfrm>
          <a:off x="1524000" y="3563276"/>
          <a:ext cx="1223365" cy="771031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8</xdr:row>
      <xdr:rowOff>165652</xdr:rowOff>
    </xdr:from>
    <xdr:to>
      <xdr:col>5</xdr:col>
      <xdr:colOff>1223365</xdr:colOff>
      <xdr:row>9</xdr:row>
      <xdr:rowOff>766354</xdr:rowOff>
    </xdr:to>
    <xdr:sp macro="" textlink="">
      <xdr:nvSpPr>
        <xdr:cNvPr id="143" name="Rectangle à coins arrondis 142">
          <a:extLst>
            <a:ext uri="{FF2B5EF4-FFF2-40B4-BE49-F238E27FC236}">
              <a16:creationId xmlns:a16="http://schemas.microsoft.com/office/drawing/2014/main" id="{00000000-0008-0000-0200-00008F000000}"/>
            </a:ext>
          </a:extLst>
        </xdr:cNvPr>
        <xdr:cNvSpPr/>
      </xdr:nvSpPr>
      <xdr:spPr>
        <a:xfrm>
          <a:off x="1524000" y="3563276"/>
          <a:ext cx="1223365" cy="771031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6</xdr:col>
      <xdr:colOff>99391</xdr:colOff>
      <xdr:row>8</xdr:row>
      <xdr:rowOff>165652</xdr:rowOff>
    </xdr:from>
    <xdr:to>
      <xdr:col>7</xdr:col>
      <xdr:colOff>1223365</xdr:colOff>
      <xdr:row>9</xdr:row>
      <xdr:rowOff>766354</xdr:rowOff>
    </xdr:to>
    <xdr:sp macro="" textlink="">
      <xdr:nvSpPr>
        <xdr:cNvPr id="144" name="Rectangle à coins arrondis 143">
          <a:extLst>
            <a:ext uri="{FF2B5EF4-FFF2-40B4-BE49-F238E27FC236}">
              <a16:creationId xmlns:a16="http://schemas.microsoft.com/office/drawing/2014/main" id="{00000000-0008-0000-0200-000090000000}"/>
            </a:ext>
          </a:extLst>
        </xdr:cNvPr>
        <xdr:cNvSpPr/>
      </xdr:nvSpPr>
      <xdr:spPr>
        <a:xfrm>
          <a:off x="2860520" y="3563276"/>
          <a:ext cx="1222586" cy="771031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8</xdr:row>
      <xdr:rowOff>165652</xdr:rowOff>
    </xdr:from>
    <xdr:to>
      <xdr:col>7</xdr:col>
      <xdr:colOff>1223365</xdr:colOff>
      <xdr:row>9</xdr:row>
      <xdr:rowOff>766354</xdr:rowOff>
    </xdr:to>
    <xdr:sp macro="" textlink="">
      <xdr:nvSpPr>
        <xdr:cNvPr id="145" name="Rectangle à coins arrondis 144">
          <a:extLst>
            <a:ext uri="{FF2B5EF4-FFF2-40B4-BE49-F238E27FC236}">
              <a16:creationId xmlns:a16="http://schemas.microsoft.com/office/drawing/2014/main" id="{00000000-0008-0000-0200-000091000000}"/>
            </a:ext>
          </a:extLst>
        </xdr:cNvPr>
        <xdr:cNvSpPr/>
      </xdr:nvSpPr>
      <xdr:spPr>
        <a:xfrm>
          <a:off x="2859741" y="3563276"/>
          <a:ext cx="1223365" cy="771031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8</xdr:row>
      <xdr:rowOff>165652</xdr:rowOff>
    </xdr:from>
    <xdr:to>
      <xdr:col>7</xdr:col>
      <xdr:colOff>1223365</xdr:colOff>
      <xdr:row>9</xdr:row>
      <xdr:rowOff>766354</xdr:rowOff>
    </xdr:to>
    <xdr:sp macro="" textlink="">
      <xdr:nvSpPr>
        <xdr:cNvPr id="146" name="Rectangle à coins arrondis 145">
          <a:extLst>
            <a:ext uri="{FF2B5EF4-FFF2-40B4-BE49-F238E27FC236}">
              <a16:creationId xmlns:a16="http://schemas.microsoft.com/office/drawing/2014/main" id="{00000000-0008-0000-0200-000092000000}"/>
            </a:ext>
          </a:extLst>
        </xdr:cNvPr>
        <xdr:cNvSpPr/>
      </xdr:nvSpPr>
      <xdr:spPr>
        <a:xfrm>
          <a:off x="2859741" y="3563276"/>
          <a:ext cx="1223365" cy="771031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8</xdr:row>
      <xdr:rowOff>165652</xdr:rowOff>
    </xdr:from>
    <xdr:to>
      <xdr:col>9</xdr:col>
      <xdr:colOff>1223365</xdr:colOff>
      <xdr:row>9</xdr:row>
      <xdr:rowOff>766354</xdr:rowOff>
    </xdr:to>
    <xdr:sp macro="" textlink="">
      <xdr:nvSpPr>
        <xdr:cNvPr id="147" name="Rectangle à coins arrondis 146">
          <a:extLst>
            <a:ext uri="{FF2B5EF4-FFF2-40B4-BE49-F238E27FC236}">
              <a16:creationId xmlns:a16="http://schemas.microsoft.com/office/drawing/2014/main" id="{00000000-0008-0000-0200-000093000000}"/>
            </a:ext>
          </a:extLst>
        </xdr:cNvPr>
        <xdr:cNvSpPr/>
      </xdr:nvSpPr>
      <xdr:spPr>
        <a:xfrm>
          <a:off x="4195482" y="3563276"/>
          <a:ext cx="1223365" cy="771031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8</xdr:col>
      <xdr:colOff>99391</xdr:colOff>
      <xdr:row>8</xdr:row>
      <xdr:rowOff>165652</xdr:rowOff>
    </xdr:from>
    <xdr:to>
      <xdr:col>9</xdr:col>
      <xdr:colOff>1223365</xdr:colOff>
      <xdr:row>9</xdr:row>
      <xdr:rowOff>766354</xdr:rowOff>
    </xdr:to>
    <xdr:sp macro="" textlink="">
      <xdr:nvSpPr>
        <xdr:cNvPr id="148" name="Rectangle à coins arrondis 147">
          <a:extLst>
            <a:ext uri="{FF2B5EF4-FFF2-40B4-BE49-F238E27FC236}">
              <a16:creationId xmlns:a16="http://schemas.microsoft.com/office/drawing/2014/main" id="{00000000-0008-0000-0200-000094000000}"/>
            </a:ext>
          </a:extLst>
        </xdr:cNvPr>
        <xdr:cNvSpPr/>
      </xdr:nvSpPr>
      <xdr:spPr>
        <a:xfrm>
          <a:off x="4196262" y="3563276"/>
          <a:ext cx="1222585" cy="771031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8</xdr:row>
      <xdr:rowOff>165652</xdr:rowOff>
    </xdr:from>
    <xdr:to>
      <xdr:col>9</xdr:col>
      <xdr:colOff>1223365</xdr:colOff>
      <xdr:row>9</xdr:row>
      <xdr:rowOff>766354</xdr:rowOff>
    </xdr:to>
    <xdr:sp macro="" textlink="">
      <xdr:nvSpPr>
        <xdr:cNvPr id="149" name="Rectangle à coins arrondis 148">
          <a:extLst>
            <a:ext uri="{FF2B5EF4-FFF2-40B4-BE49-F238E27FC236}">
              <a16:creationId xmlns:a16="http://schemas.microsoft.com/office/drawing/2014/main" id="{00000000-0008-0000-0200-000095000000}"/>
            </a:ext>
          </a:extLst>
        </xdr:cNvPr>
        <xdr:cNvSpPr/>
      </xdr:nvSpPr>
      <xdr:spPr>
        <a:xfrm>
          <a:off x="4195482" y="3563276"/>
          <a:ext cx="1223365" cy="771031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8</xdr:row>
      <xdr:rowOff>165652</xdr:rowOff>
    </xdr:from>
    <xdr:to>
      <xdr:col>9</xdr:col>
      <xdr:colOff>1223365</xdr:colOff>
      <xdr:row>9</xdr:row>
      <xdr:rowOff>766354</xdr:rowOff>
    </xdr:to>
    <xdr:sp macro="" textlink="">
      <xdr:nvSpPr>
        <xdr:cNvPr id="150" name="Rectangle à coins arrondis 149">
          <a:extLst>
            <a:ext uri="{FF2B5EF4-FFF2-40B4-BE49-F238E27FC236}">
              <a16:creationId xmlns:a16="http://schemas.microsoft.com/office/drawing/2014/main" id="{00000000-0008-0000-0200-000096000000}"/>
            </a:ext>
          </a:extLst>
        </xdr:cNvPr>
        <xdr:cNvSpPr/>
      </xdr:nvSpPr>
      <xdr:spPr>
        <a:xfrm>
          <a:off x="4195482" y="3563276"/>
          <a:ext cx="1223365" cy="771031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10</xdr:row>
      <xdr:rowOff>165652</xdr:rowOff>
    </xdr:from>
    <xdr:to>
      <xdr:col>5</xdr:col>
      <xdr:colOff>1223365</xdr:colOff>
      <xdr:row>11</xdr:row>
      <xdr:rowOff>766354</xdr:rowOff>
    </xdr:to>
    <xdr:sp macro="" textlink="">
      <xdr:nvSpPr>
        <xdr:cNvPr id="152" name="Rectangle à coins arrondis 151">
          <a:extLst>
            <a:ext uri="{FF2B5EF4-FFF2-40B4-BE49-F238E27FC236}">
              <a16:creationId xmlns:a16="http://schemas.microsoft.com/office/drawing/2014/main" id="{00000000-0008-0000-0200-000098000000}"/>
            </a:ext>
          </a:extLst>
        </xdr:cNvPr>
        <xdr:cNvSpPr/>
      </xdr:nvSpPr>
      <xdr:spPr>
        <a:xfrm>
          <a:off x="1524000" y="4504570"/>
          <a:ext cx="1223365" cy="771031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10</xdr:row>
      <xdr:rowOff>165652</xdr:rowOff>
    </xdr:from>
    <xdr:to>
      <xdr:col>1</xdr:col>
      <xdr:colOff>1223365</xdr:colOff>
      <xdr:row>11</xdr:row>
      <xdr:rowOff>766354</xdr:rowOff>
    </xdr:to>
    <xdr:sp macro="" textlink="">
      <xdr:nvSpPr>
        <xdr:cNvPr id="154" name="Rectangle à coins arrondis 153">
          <a:extLst>
            <a:ext uri="{FF2B5EF4-FFF2-40B4-BE49-F238E27FC236}">
              <a16:creationId xmlns:a16="http://schemas.microsoft.com/office/drawing/2014/main" id="{00000000-0008-0000-0200-00009A000000}"/>
            </a:ext>
          </a:extLst>
        </xdr:cNvPr>
        <xdr:cNvSpPr/>
      </xdr:nvSpPr>
      <xdr:spPr>
        <a:xfrm>
          <a:off x="2859741" y="4504570"/>
          <a:ext cx="1223365" cy="771031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3</xdr:row>
      <xdr:rowOff>0</xdr:rowOff>
    </xdr:from>
    <xdr:to>
      <xdr:col>12</xdr:col>
      <xdr:colOff>5286</xdr:colOff>
      <xdr:row>3</xdr:row>
      <xdr:rowOff>757585</xdr:rowOff>
    </xdr:to>
    <xdr:sp macro="" textlink="">
      <xdr:nvSpPr>
        <xdr:cNvPr id="206" name="Rectangle à coins arrondis 38">
          <a:extLst>
            <a:ext uri="{FF2B5EF4-FFF2-40B4-BE49-F238E27FC236}">
              <a16:creationId xmlns:a16="http://schemas.microsoft.com/office/drawing/2014/main" id="{E714BE94-EAC7-4559-A836-57142376A727}"/>
            </a:ext>
          </a:extLst>
        </xdr:cNvPr>
        <xdr:cNvSpPr/>
      </xdr:nvSpPr>
      <xdr:spPr>
        <a:xfrm>
          <a:off x="6678706" y="739588"/>
          <a:ext cx="1204315" cy="757585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 editAs="oneCell">
    <xdr:from>
      <xdr:col>14</xdr:col>
      <xdr:colOff>12430</xdr:colOff>
      <xdr:row>0</xdr:row>
      <xdr:rowOff>9891</xdr:rowOff>
    </xdr:from>
    <xdr:to>
      <xdr:col>31</xdr:col>
      <xdr:colOff>15983</xdr:colOff>
      <xdr:row>2</xdr:row>
      <xdr:rowOff>51544</xdr:rowOff>
    </xdr:to>
    <xdr:pic>
      <xdr:nvPicPr>
        <xdr:cNvPr id="121" name="Image 1">
          <a:hlinkClick xmlns:r="http://schemas.openxmlformats.org/officeDocument/2006/relationships" r:id="rId3" tooltip="INDEX"/>
          <a:extLst>
            <a:ext uri="{FF2B5EF4-FFF2-40B4-BE49-F238E27FC236}">
              <a16:creationId xmlns:a16="http://schemas.microsoft.com/office/drawing/2014/main" id="{E2C0636D-3B3A-4EAB-AB75-FE9BF0BB89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165955" y="9891"/>
          <a:ext cx="613153" cy="6131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12</xdr:col>
      <xdr:colOff>95250</xdr:colOff>
      <xdr:row>11</xdr:row>
      <xdr:rowOff>0</xdr:rowOff>
    </xdr:from>
    <xdr:to>
      <xdr:col>14</xdr:col>
      <xdr:colOff>5285</xdr:colOff>
      <xdr:row>12</xdr:row>
      <xdr:rowOff>8965</xdr:rowOff>
    </xdr:to>
    <xdr:sp macro="" textlink="">
      <xdr:nvSpPr>
        <xdr:cNvPr id="125" name="Rectangle à coins arrondis 101">
          <a:extLst>
            <a:ext uri="{FF2B5EF4-FFF2-40B4-BE49-F238E27FC236}">
              <a16:creationId xmlns:a16="http://schemas.microsoft.com/office/drawing/2014/main" id="{E05232D4-62DB-4035-A4E0-B11C98785737}"/>
            </a:ext>
          </a:extLst>
        </xdr:cNvPr>
        <xdr:cNvSpPr/>
      </xdr:nvSpPr>
      <xdr:spPr>
        <a:xfrm>
          <a:off x="1480038" y="732692"/>
          <a:ext cx="1206901" cy="770965"/>
        </a:xfrm>
        <a:prstGeom prst="roundRect">
          <a:avLst/>
        </a:prstGeom>
        <a:noFill/>
        <a:ln w="22225">
          <a:solidFill>
            <a:schemeClr val="tx1">
              <a:lumMod val="50000"/>
              <a:lumOff val="5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7</xdr:col>
      <xdr:colOff>13251</xdr:colOff>
      <xdr:row>11</xdr:row>
      <xdr:rowOff>0</xdr:rowOff>
    </xdr:from>
    <xdr:to>
      <xdr:col>7</xdr:col>
      <xdr:colOff>1236616</xdr:colOff>
      <xdr:row>11</xdr:row>
      <xdr:rowOff>766354</xdr:rowOff>
    </xdr:to>
    <xdr:sp macro="" textlink="">
      <xdr:nvSpPr>
        <xdr:cNvPr id="130" name="Rectangle à coins arrondis 62">
          <a:extLst>
            <a:ext uri="{FF2B5EF4-FFF2-40B4-BE49-F238E27FC236}">
              <a16:creationId xmlns:a16="http://schemas.microsoft.com/office/drawing/2014/main" id="{AB3B98BA-8A11-4578-A1CD-BDF7FC64232F}"/>
            </a:ext>
          </a:extLst>
        </xdr:cNvPr>
        <xdr:cNvSpPr/>
      </xdr:nvSpPr>
      <xdr:spPr>
        <a:xfrm>
          <a:off x="196424" y="4425462"/>
          <a:ext cx="1185265" cy="766354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8</xdr:col>
      <xdr:colOff>87923</xdr:colOff>
      <xdr:row>11</xdr:row>
      <xdr:rowOff>11785</xdr:rowOff>
    </xdr:from>
    <xdr:to>
      <xdr:col>9</xdr:col>
      <xdr:colOff>1196988</xdr:colOff>
      <xdr:row>12</xdr:row>
      <xdr:rowOff>11680</xdr:rowOff>
    </xdr:to>
    <xdr:sp macro="" textlink="">
      <xdr:nvSpPr>
        <xdr:cNvPr id="131" name="Rectangle à coins arrondis 65">
          <a:extLst>
            <a:ext uri="{FF2B5EF4-FFF2-40B4-BE49-F238E27FC236}">
              <a16:creationId xmlns:a16="http://schemas.microsoft.com/office/drawing/2014/main" id="{AF2575F8-2BF2-4ACB-8234-6C98DAEFCE2C}"/>
            </a:ext>
          </a:extLst>
        </xdr:cNvPr>
        <xdr:cNvSpPr/>
      </xdr:nvSpPr>
      <xdr:spPr>
        <a:xfrm>
          <a:off x="5363308" y="4437247"/>
          <a:ext cx="1204315" cy="761895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4</xdr:col>
      <xdr:colOff>95250</xdr:colOff>
      <xdr:row>3</xdr:row>
      <xdr:rowOff>0</xdr:rowOff>
    </xdr:from>
    <xdr:to>
      <xdr:col>6</xdr:col>
      <xdr:colOff>5285</xdr:colOff>
      <xdr:row>4</xdr:row>
      <xdr:rowOff>8965</xdr:rowOff>
    </xdr:to>
    <xdr:sp macro="" textlink="">
      <xdr:nvSpPr>
        <xdr:cNvPr id="95" name="Rectangle à coins arrondis 101">
          <a:extLst>
            <a:ext uri="{FF2B5EF4-FFF2-40B4-BE49-F238E27FC236}">
              <a16:creationId xmlns:a16="http://schemas.microsoft.com/office/drawing/2014/main" id="{480F7CDC-EBDB-4BCC-9714-B1219507018F}"/>
            </a:ext>
          </a:extLst>
        </xdr:cNvPr>
        <xdr:cNvSpPr/>
      </xdr:nvSpPr>
      <xdr:spPr>
        <a:xfrm>
          <a:off x="1480038" y="732692"/>
          <a:ext cx="1206901" cy="770965"/>
        </a:xfrm>
        <a:prstGeom prst="roundRect">
          <a:avLst/>
        </a:prstGeom>
        <a:noFill/>
        <a:ln w="22225">
          <a:solidFill>
            <a:schemeClr val="tx1">
              <a:lumMod val="50000"/>
              <a:lumOff val="5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9</xdr:col>
      <xdr:colOff>0</xdr:colOff>
      <xdr:row>8</xdr:row>
      <xdr:rowOff>165652</xdr:rowOff>
    </xdr:from>
    <xdr:to>
      <xdr:col>9</xdr:col>
      <xdr:colOff>1223365</xdr:colOff>
      <xdr:row>9</xdr:row>
      <xdr:rowOff>766354</xdr:rowOff>
    </xdr:to>
    <xdr:sp macro="" textlink="">
      <xdr:nvSpPr>
        <xdr:cNvPr id="98" name="Rectangle à coins arrondis 58">
          <a:extLst>
            <a:ext uri="{FF2B5EF4-FFF2-40B4-BE49-F238E27FC236}">
              <a16:creationId xmlns:a16="http://schemas.microsoft.com/office/drawing/2014/main" id="{5675918A-719D-4DBB-A6F6-252807FD314E}"/>
            </a:ext>
          </a:extLst>
        </xdr:cNvPr>
        <xdr:cNvSpPr/>
      </xdr:nvSpPr>
      <xdr:spPr>
        <a:xfrm>
          <a:off x="4073769" y="3506729"/>
          <a:ext cx="1204315" cy="761894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8</xdr:col>
      <xdr:colOff>99391</xdr:colOff>
      <xdr:row>8</xdr:row>
      <xdr:rowOff>165652</xdr:rowOff>
    </xdr:from>
    <xdr:to>
      <xdr:col>9</xdr:col>
      <xdr:colOff>1223365</xdr:colOff>
      <xdr:row>9</xdr:row>
      <xdr:rowOff>766354</xdr:rowOff>
    </xdr:to>
    <xdr:sp macro="" textlink="">
      <xdr:nvSpPr>
        <xdr:cNvPr id="99" name="Rectangle à coins arrondis 143">
          <a:extLst>
            <a:ext uri="{FF2B5EF4-FFF2-40B4-BE49-F238E27FC236}">
              <a16:creationId xmlns:a16="http://schemas.microsoft.com/office/drawing/2014/main" id="{D16AEB47-F0CA-42BC-A67F-4758F75BB53E}"/>
            </a:ext>
          </a:extLst>
        </xdr:cNvPr>
        <xdr:cNvSpPr/>
      </xdr:nvSpPr>
      <xdr:spPr>
        <a:xfrm>
          <a:off x="4077910" y="3506729"/>
          <a:ext cx="1200174" cy="761894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8</xdr:row>
      <xdr:rowOff>165652</xdr:rowOff>
    </xdr:from>
    <xdr:to>
      <xdr:col>9</xdr:col>
      <xdr:colOff>1223365</xdr:colOff>
      <xdr:row>9</xdr:row>
      <xdr:rowOff>766354</xdr:rowOff>
    </xdr:to>
    <xdr:sp macro="" textlink="">
      <xdr:nvSpPr>
        <xdr:cNvPr id="106" name="Rectangle à coins arrondis 144">
          <a:extLst>
            <a:ext uri="{FF2B5EF4-FFF2-40B4-BE49-F238E27FC236}">
              <a16:creationId xmlns:a16="http://schemas.microsoft.com/office/drawing/2014/main" id="{B7DD91AF-FACE-42EF-87BB-770C71DD0837}"/>
            </a:ext>
          </a:extLst>
        </xdr:cNvPr>
        <xdr:cNvSpPr/>
      </xdr:nvSpPr>
      <xdr:spPr>
        <a:xfrm>
          <a:off x="4073769" y="3506729"/>
          <a:ext cx="1204315" cy="761894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8</xdr:row>
      <xdr:rowOff>165652</xdr:rowOff>
    </xdr:from>
    <xdr:to>
      <xdr:col>9</xdr:col>
      <xdr:colOff>1223365</xdr:colOff>
      <xdr:row>9</xdr:row>
      <xdr:rowOff>766354</xdr:rowOff>
    </xdr:to>
    <xdr:sp macro="" textlink="">
      <xdr:nvSpPr>
        <xdr:cNvPr id="118" name="Rectangle à coins arrondis 145">
          <a:extLst>
            <a:ext uri="{FF2B5EF4-FFF2-40B4-BE49-F238E27FC236}">
              <a16:creationId xmlns:a16="http://schemas.microsoft.com/office/drawing/2014/main" id="{E9D71D80-1B7E-4D2D-A9A1-B3DCEEACF272}"/>
            </a:ext>
          </a:extLst>
        </xdr:cNvPr>
        <xdr:cNvSpPr/>
      </xdr:nvSpPr>
      <xdr:spPr>
        <a:xfrm>
          <a:off x="4073769" y="3506729"/>
          <a:ext cx="1204315" cy="761894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11</xdr:row>
      <xdr:rowOff>0</xdr:rowOff>
    </xdr:from>
    <xdr:to>
      <xdr:col>12</xdr:col>
      <xdr:colOff>4165</xdr:colOff>
      <xdr:row>11</xdr:row>
      <xdr:rowOff>761895</xdr:rowOff>
    </xdr:to>
    <xdr:sp macro="" textlink="">
      <xdr:nvSpPr>
        <xdr:cNvPr id="3" name="Rectangle à coins arrondis 65">
          <a:extLst>
            <a:ext uri="{FF2B5EF4-FFF2-40B4-BE49-F238E27FC236}">
              <a16:creationId xmlns:a16="http://schemas.microsoft.com/office/drawing/2014/main" id="{04CD1723-46F5-4FDB-B21B-3A89D850ADAA}"/>
            </a:ext>
          </a:extLst>
        </xdr:cNvPr>
        <xdr:cNvSpPr/>
      </xdr:nvSpPr>
      <xdr:spPr>
        <a:xfrm>
          <a:off x="6657975" y="4429125"/>
          <a:ext cx="1204315" cy="761895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8</xdr:row>
      <xdr:rowOff>165652</xdr:rowOff>
    </xdr:from>
    <xdr:to>
      <xdr:col>11</xdr:col>
      <xdr:colOff>1223365</xdr:colOff>
      <xdr:row>9</xdr:row>
      <xdr:rowOff>766354</xdr:rowOff>
    </xdr:to>
    <xdr:sp macro="" textlink="">
      <xdr:nvSpPr>
        <xdr:cNvPr id="7" name="Rectangle à coins arrondis 59">
          <a:extLst>
            <a:ext uri="{FF2B5EF4-FFF2-40B4-BE49-F238E27FC236}">
              <a16:creationId xmlns:a16="http://schemas.microsoft.com/office/drawing/2014/main" id="{340C6835-E0A3-4A91-8941-DD4098D539F3}"/>
            </a:ext>
          </a:extLst>
        </xdr:cNvPr>
        <xdr:cNvSpPr/>
      </xdr:nvSpPr>
      <xdr:spPr>
        <a:xfrm>
          <a:off x="5362575" y="3508927"/>
          <a:ext cx="1204315" cy="762627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8</xdr:row>
      <xdr:rowOff>165652</xdr:rowOff>
    </xdr:from>
    <xdr:to>
      <xdr:col>11</xdr:col>
      <xdr:colOff>1223365</xdr:colOff>
      <xdr:row>9</xdr:row>
      <xdr:rowOff>766354</xdr:rowOff>
    </xdr:to>
    <xdr:sp macro="" textlink="">
      <xdr:nvSpPr>
        <xdr:cNvPr id="8" name="Rectangle à coins arrondis 146">
          <a:extLst>
            <a:ext uri="{FF2B5EF4-FFF2-40B4-BE49-F238E27FC236}">
              <a16:creationId xmlns:a16="http://schemas.microsoft.com/office/drawing/2014/main" id="{BC60D0C3-E671-439B-AC3F-F8E50D1D00C8}"/>
            </a:ext>
          </a:extLst>
        </xdr:cNvPr>
        <xdr:cNvSpPr/>
      </xdr:nvSpPr>
      <xdr:spPr>
        <a:xfrm>
          <a:off x="5362575" y="3508927"/>
          <a:ext cx="1204315" cy="762627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10</xdr:col>
      <xdr:colOff>99391</xdr:colOff>
      <xdr:row>8</xdr:row>
      <xdr:rowOff>165652</xdr:rowOff>
    </xdr:from>
    <xdr:to>
      <xdr:col>11</xdr:col>
      <xdr:colOff>1223365</xdr:colOff>
      <xdr:row>9</xdr:row>
      <xdr:rowOff>766354</xdr:rowOff>
    </xdr:to>
    <xdr:sp macro="" textlink="">
      <xdr:nvSpPr>
        <xdr:cNvPr id="9" name="Rectangle à coins arrondis 147">
          <a:extLst>
            <a:ext uri="{FF2B5EF4-FFF2-40B4-BE49-F238E27FC236}">
              <a16:creationId xmlns:a16="http://schemas.microsoft.com/office/drawing/2014/main" id="{2C6E6634-89E8-47D2-9514-E60573F3DA1B}"/>
            </a:ext>
          </a:extLst>
        </xdr:cNvPr>
        <xdr:cNvSpPr/>
      </xdr:nvSpPr>
      <xdr:spPr>
        <a:xfrm>
          <a:off x="5366716" y="3508927"/>
          <a:ext cx="1200174" cy="762627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8</xdr:row>
      <xdr:rowOff>165652</xdr:rowOff>
    </xdr:from>
    <xdr:to>
      <xdr:col>11</xdr:col>
      <xdr:colOff>1223365</xdr:colOff>
      <xdr:row>9</xdr:row>
      <xdr:rowOff>766354</xdr:rowOff>
    </xdr:to>
    <xdr:sp macro="" textlink="">
      <xdr:nvSpPr>
        <xdr:cNvPr id="10" name="Rectangle à coins arrondis 148">
          <a:extLst>
            <a:ext uri="{FF2B5EF4-FFF2-40B4-BE49-F238E27FC236}">
              <a16:creationId xmlns:a16="http://schemas.microsoft.com/office/drawing/2014/main" id="{81A0C09A-57CA-449C-8EA0-B499968C2423}"/>
            </a:ext>
          </a:extLst>
        </xdr:cNvPr>
        <xdr:cNvSpPr/>
      </xdr:nvSpPr>
      <xdr:spPr>
        <a:xfrm>
          <a:off x="5362575" y="3508927"/>
          <a:ext cx="1204315" cy="762627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8</xdr:row>
      <xdr:rowOff>165652</xdr:rowOff>
    </xdr:from>
    <xdr:to>
      <xdr:col>11</xdr:col>
      <xdr:colOff>1223365</xdr:colOff>
      <xdr:row>9</xdr:row>
      <xdr:rowOff>766354</xdr:rowOff>
    </xdr:to>
    <xdr:sp macro="" textlink="">
      <xdr:nvSpPr>
        <xdr:cNvPr id="11" name="Rectangle à coins arrondis 149">
          <a:extLst>
            <a:ext uri="{FF2B5EF4-FFF2-40B4-BE49-F238E27FC236}">
              <a16:creationId xmlns:a16="http://schemas.microsoft.com/office/drawing/2014/main" id="{A97B2872-A5AC-4620-BCF6-43944FEC99F8}"/>
            </a:ext>
          </a:extLst>
        </xdr:cNvPr>
        <xdr:cNvSpPr/>
      </xdr:nvSpPr>
      <xdr:spPr>
        <a:xfrm>
          <a:off x="5362575" y="3508927"/>
          <a:ext cx="1204315" cy="762627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8</xdr:row>
      <xdr:rowOff>165652</xdr:rowOff>
    </xdr:from>
    <xdr:to>
      <xdr:col>11</xdr:col>
      <xdr:colOff>1223365</xdr:colOff>
      <xdr:row>9</xdr:row>
      <xdr:rowOff>766354</xdr:rowOff>
    </xdr:to>
    <xdr:sp macro="" textlink="">
      <xdr:nvSpPr>
        <xdr:cNvPr id="12" name="Rectangle à coins arrondis 58">
          <a:extLst>
            <a:ext uri="{FF2B5EF4-FFF2-40B4-BE49-F238E27FC236}">
              <a16:creationId xmlns:a16="http://schemas.microsoft.com/office/drawing/2014/main" id="{6E458661-136F-47A9-B1A1-19D5022CB788}"/>
            </a:ext>
          </a:extLst>
        </xdr:cNvPr>
        <xdr:cNvSpPr/>
      </xdr:nvSpPr>
      <xdr:spPr>
        <a:xfrm>
          <a:off x="5362575" y="3508927"/>
          <a:ext cx="1204315" cy="762627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10</xdr:col>
      <xdr:colOff>99391</xdr:colOff>
      <xdr:row>8</xdr:row>
      <xdr:rowOff>165652</xdr:rowOff>
    </xdr:from>
    <xdr:to>
      <xdr:col>11</xdr:col>
      <xdr:colOff>1223365</xdr:colOff>
      <xdr:row>9</xdr:row>
      <xdr:rowOff>766354</xdr:rowOff>
    </xdr:to>
    <xdr:sp macro="" textlink="">
      <xdr:nvSpPr>
        <xdr:cNvPr id="13" name="Rectangle à coins arrondis 143">
          <a:extLst>
            <a:ext uri="{FF2B5EF4-FFF2-40B4-BE49-F238E27FC236}">
              <a16:creationId xmlns:a16="http://schemas.microsoft.com/office/drawing/2014/main" id="{DBF19131-D744-4418-89F3-86B68B482612}"/>
            </a:ext>
          </a:extLst>
        </xdr:cNvPr>
        <xdr:cNvSpPr/>
      </xdr:nvSpPr>
      <xdr:spPr>
        <a:xfrm>
          <a:off x="5366716" y="3508927"/>
          <a:ext cx="1200174" cy="762627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8</xdr:row>
      <xdr:rowOff>165652</xdr:rowOff>
    </xdr:from>
    <xdr:to>
      <xdr:col>11</xdr:col>
      <xdr:colOff>1223365</xdr:colOff>
      <xdr:row>9</xdr:row>
      <xdr:rowOff>766354</xdr:rowOff>
    </xdr:to>
    <xdr:sp macro="" textlink="">
      <xdr:nvSpPr>
        <xdr:cNvPr id="14" name="Rectangle à coins arrondis 144">
          <a:extLst>
            <a:ext uri="{FF2B5EF4-FFF2-40B4-BE49-F238E27FC236}">
              <a16:creationId xmlns:a16="http://schemas.microsoft.com/office/drawing/2014/main" id="{5A0EE512-6B3E-4F6F-B57A-0EBB650F5DDA}"/>
            </a:ext>
          </a:extLst>
        </xdr:cNvPr>
        <xdr:cNvSpPr/>
      </xdr:nvSpPr>
      <xdr:spPr>
        <a:xfrm>
          <a:off x="5362575" y="3508927"/>
          <a:ext cx="1204315" cy="762627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8</xdr:row>
      <xdr:rowOff>165652</xdr:rowOff>
    </xdr:from>
    <xdr:to>
      <xdr:col>11</xdr:col>
      <xdr:colOff>1223365</xdr:colOff>
      <xdr:row>9</xdr:row>
      <xdr:rowOff>766354</xdr:rowOff>
    </xdr:to>
    <xdr:sp macro="" textlink="">
      <xdr:nvSpPr>
        <xdr:cNvPr id="15" name="Rectangle à coins arrondis 145">
          <a:extLst>
            <a:ext uri="{FF2B5EF4-FFF2-40B4-BE49-F238E27FC236}">
              <a16:creationId xmlns:a16="http://schemas.microsoft.com/office/drawing/2014/main" id="{AE0E9A6D-CA1F-4488-BAA6-CD2E5923C050}"/>
            </a:ext>
          </a:extLst>
        </xdr:cNvPr>
        <xdr:cNvSpPr/>
      </xdr:nvSpPr>
      <xdr:spPr>
        <a:xfrm>
          <a:off x="5362575" y="3508927"/>
          <a:ext cx="1204315" cy="762627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13251</xdr:colOff>
      <xdr:row>5</xdr:row>
      <xdr:rowOff>0</xdr:rowOff>
    </xdr:from>
    <xdr:to>
      <xdr:col>1</xdr:col>
      <xdr:colOff>1236616</xdr:colOff>
      <xdr:row>5</xdr:row>
      <xdr:rowOff>766354</xdr:rowOff>
    </xdr:to>
    <xdr:sp macro="" textlink="">
      <xdr:nvSpPr>
        <xdr:cNvPr id="64" name="Rectangle à coins arrondis 63">
          <a:extLst>
            <a:ext uri="{FF2B5EF4-FFF2-40B4-BE49-F238E27FC236}">
              <a16:creationId xmlns:a16="http://schemas.microsoft.com/office/drawing/2014/main" id="{00000000-0008-0000-0300-000040000000}"/>
            </a:ext>
          </a:extLst>
        </xdr:cNvPr>
        <xdr:cNvSpPr/>
      </xdr:nvSpPr>
      <xdr:spPr>
        <a:xfrm>
          <a:off x="203751" y="1638300"/>
          <a:ext cx="1223365" cy="766354"/>
        </a:xfrm>
        <a:prstGeom prst="roundRect">
          <a:avLst/>
        </a:prstGeom>
        <a:noFill/>
        <a:ln w="22225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4</xdr:row>
      <xdr:rowOff>165652</xdr:rowOff>
    </xdr:from>
    <xdr:to>
      <xdr:col>3</xdr:col>
      <xdr:colOff>1223365</xdr:colOff>
      <xdr:row>5</xdr:row>
      <xdr:rowOff>766354</xdr:rowOff>
    </xdr:to>
    <xdr:sp macro="" textlink="">
      <xdr:nvSpPr>
        <xdr:cNvPr id="66" name="Rectangle à coins arrondis 65">
          <a:extLst>
            <a:ext uri="{FF2B5EF4-FFF2-40B4-BE49-F238E27FC236}">
              <a16:creationId xmlns:a16="http://schemas.microsoft.com/office/drawing/2014/main" id="{00000000-0008-0000-0300-000042000000}"/>
            </a:ext>
          </a:extLst>
        </xdr:cNvPr>
        <xdr:cNvSpPr/>
      </xdr:nvSpPr>
      <xdr:spPr>
        <a:xfrm>
          <a:off x="1524000" y="1636312"/>
          <a:ext cx="1223365" cy="768342"/>
        </a:xfrm>
        <a:prstGeom prst="roundRect">
          <a:avLst/>
        </a:prstGeom>
        <a:noFill/>
        <a:ln w="22225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4</xdr:col>
      <xdr:colOff>99391</xdr:colOff>
      <xdr:row>4</xdr:row>
      <xdr:rowOff>165652</xdr:rowOff>
    </xdr:from>
    <xdr:to>
      <xdr:col>5</xdr:col>
      <xdr:colOff>1223365</xdr:colOff>
      <xdr:row>5</xdr:row>
      <xdr:rowOff>766354</xdr:rowOff>
    </xdr:to>
    <xdr:sp macro="" textlink="">
      <xdr:nvSpPr>
        <xdr:cNvPr id="67" name="Rectangle à coins arrondis 66">
          <a:extLst>
            <a:ext uri="{FF2B5EF4-FFF2-40B4-BE49-F238E27FC236}">
              <a16:creationId xmlns:a16="http://schemas.microsoft.com/office/drawing/2014/main" id="{00000000-0008-0000-0300-000043000000}"/>
            </a:ext>
          </a:extLst>
        </xdr:cNvPr>
        <xdr:cNvSpPr/>
      </xdr:nvSpPr>
      <xdr:spPr>
        <a:xfrm>
          <a:off x="2857831" y="1636312"/>
          <a:ext cx="1223034" cy="768342"/>
        </a:xfrm>
        <a:prstGeom prst="roundRect">
          <a:avLst/>
        </a:prstGeom>
        <a:noFill/>
        <a:ln w="22225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4</xdr:row>
      <xdr:rowOff>165652</xdr:rowOff>
    </xdr:from>
    <xdr:to>
      <xdr:col>7</xdr:col>
      <xdr:colOff>1223365</xdr:colOff>
      <xdr:row>5</xdr:row>
      <xdr:rowOff>766354</xdr:rowOff>
    </xdr:to>
    <xdr:sp macro="" textlink="">
      <xdr:nvSpPr>
        <xdr:cNvPr id="68" name="Rectangle à coins arrondis 67">
          <a:extLst>
            <a:ext uri="{FF2B5EF4-FFF2-40B4-BE49-F238E27FC236}">
              <a16:creationId xmlns:a16="http://schemas.microsoft.com/office/drawing/2014/main" id="{00000000-0008-0000-0300-000044000000}"/>
            </a:ext>
          </a:extLst>
        </xdr:cNvPr>
        <xdr:cNvSpPr/>
      </xdr:nvSpPr>
      <xdr:spPr>
        <a:xfrm>
          <a:off x="4195482" y="1680687"/>
          <a:ext cx="1223365" cy="771032"/>
        </a:xfrm>
        <a:prstGeom prst="roundRect">
          <a:avLst/>
        </a:prstGeom>
        <a:noFill/>
        <a:ln w="22225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4</xdr:row>
      <xdr:rowOff>165652</xdr:rowOff>
    </xdr:from>
    <xdr:to>
      <xdr:col>9</xdr:col>
      <xdr:colOff>1223365</xdr:colOff>
      <xdr:row>5</xdr:row>
      <xdr:rowOff>766354</xdr:rowOff>
    </xdr:to>
    <xdr:sp macro="" textlink="">
      <xdr:nvSpPr>
        <xdr:cNvPr id="69" name="Rectangle à coins arrondis 68">
          <a:extLst>
            <a:ext uri="{FF2B5EF4-FFF2-40B4-BE49-F238E27FC236}">
              <a16:creationId xmlns:a16="http://schemas.microsoft.com/office/drawing/2014/main" id="{00000000-0008-0000-0300-000045000000}"/>
            </a:ext>
          </a:extLst>
        </xdr:cNvPr>
        <xdr:cNvSpPr/>
      </xdr:nvSpPr>
      <xdr:spPr>
        <a:xfrm>
          <a:off x="5524500" y="1636312"/>
          <a:ext cx="1223365" cy="768342"/>
        </a:xfrm>
        <a:prstGeom prst="roundRect">
          <a:avLst/>
        </a:prstGeom>
        <a:noFill/>
        <a:ln w="22225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4</xdr:row>
      <xdr:rowOff>165652</xdr:rowOff>
    </xdr:from>
    <xdr:to>
      <xdr:col>11</xdr:col>
      <xdr:colOff>1223365</xdr:colOff>
      <xdr:row>5</xdr:row>
      <xdr:rowOff>766354</xdr:rowOff>
    </xdr:to>
    <xdr:sp macro="" textlink="">
      <xdr:nvSpPr>
        <xdr:cNvPr id="70" name="Rectangle à coins arrondis 69">
          <a:extLst>
            <a:ext uri="{FF2B5EF4-FFF2-40B4-BE49-F238E27FC236}">
              <a16:creationId xmlns:a16="http://schemas.microsoft.com/office/drawing/2014/main" id="{00000000-0008-0000-0300-000046000000}"/>
            </a:ext>
          </a:extLst>
        </xdr:cNvPr>
        <xdr:cNvSpPr/>
      </xdr:nvSpPr>
      <xdr:spPr>
        <a:xfrm>
          <a:off x="6858000" y="163631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4</xdr:row>
      <xdr:rowOff>165652</xdr:rowOff>
    </xdr:from>
    <xdr:to>
      <xdr:col>13</xdr:col>
      <xdr:colOff>1223365</xdr:colOff>
      <xdr:row>5</xdr:row>
      <xdr:rowOff>766354</xdr:rowOff>
    </xdr:to>
    <xdr:sp macro="" textlink="">
      <xdr:nvSpPr>
        <xdr:cNvPr id="71" name="Rectangle à coins arrondis 70">
          <a:extLst>
            <a:ext uri="{FF2B5EF4-FFF2-40B4-BE49-F238E27FC236}">
              <a16:creationId xmlns:a16="http://schemas.microsoft.com/office/drawing/2014/main" id="{00000000-0008-0000-0300-000047000000}"/>
            </a:ext>
          </a:extLst>
        </xdr:cNvPr>
        <xdr:cNvSpPr/>
      </xdr:nvSpPr>
      <xdr:spPr>
        <a:xfrm>
          <a:off x="8191500" y="163631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13251</xdr:colOff>
      <xdr:row>7</xdr:row>
      <xdr:rowOff>0</xdr:rowOff>
    </xdr:from>
    <xdr:to>
      <xdr:col>1</xdr:col>
      <xdr:colOff>1236616</xdr:colOff>
      <xdr:row>7</xdr:row>
      <xdr:rowOff>766354</xdr:rowOff>
    </xdr:to>
    <xdr:sp macro="" textlink="">
      <xdr:nvSpPr>
        <xdr:cNvPr id="72" name="Rectangle à coins arrondis 71">
          <a:extLst>
            <a:ext uri="{FF2B5EF4-FFF2-40B4-BE49-F238E27FC236}">
              <a16:creationId xmlns:a16="http://schemas.microsoft.com/office/drawing/2014/main" id="{00000000-0008-0000-0300-000048000000}"/>
            </a:ext>
          </a:extLst>
        </xdr:cNvPr>
        <xdr:cNvSpPr/>
      </xdr:nvSpPr>
      <xdr:spPr>
        <a:xfrm>
          <a:off x="203751" y="2575560"/>
          <a:ext cx="1223365" cy="766354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6</xdr:row>
      <xdr:rowOff>165652</xdr:rowOff>
    </xdr:from>
    <xdr:to>
      <xdr:col>3</xdr:col>
      <xdr:colOff>1223365</xdr:colOff>
      <xdr:row>7</xdr:row>
      <xdr:rowOff>766354</xdr:rowOff>
    </xdr:to>
    <xdr:sp macro="" textlink="">
      <xdr:nvSpPr>
        <xdr:cNvPr id="73" name="Rectangle à coins arrondis 72">
          <a:extLst>
            <a:ext uri="{FF2B5EF4-FFF2-40B4-BE49-F238E27FC236}">
              <a16:creationId xmlns:a16="http://schemas.microsoft.com/office/drawing/2014/main" id="{00000000-0008-0000-0300-000049000000}"/>
            </a:ext>
          </a:extLst>
        </xdr:cNvPr>
        <xdr:cNvSpPr/>
      </xdr:nvSpPr>
      <xdr:spPr>
        <a:xfrm>
          <a:off x="1524000" y="2573572"/>
          <a:ext cx="1223365" cy="768342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779</xdr:colOff>
      <xdr:row>6</xdr:row>
      <xdr:rowOff>165652</xdr:rowOff>
    </xdr:from>
    <xdr:to>
      <xdr:col>5</xdr:col>
      <xdr:colOff>1223365</xdr:colOff>
      <xdr:row>7</xdr:row>
      <xdr:rowOff>766354</xdr:rowOff>
    </xdr:to>
    <xdr:sp macro="" textlink="">
      <xdr:nvSpPr>
        <xdr:cNvPr id="74" name="Rectangle à coins arrondis 73">
          <a:extLst>
            <a:ext uri="{FF2B5EF4-FFF2-40B4-BE49-F238E27FC236}">
              <a16:creationId xmlns:a16="http://schemas.microsoft.com/office/drawing/2014/main" id="{00000000-0008-0000-0300-00004A000000}"/>
            </a:ext>
          </a:extLst>
        </xdr:cNvPr>
        <xdr:cNvSpPr/>
      </xdr:nvSpPr>
      <xdr:spPr>
        <a:xfrm>
          <a:off x="2860520" y="2621981"/>
          <a:ext cx="1222586" cy="771032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6</xdr:row>
      <xdr:rowOff>165652</xdr:rowOff>
    </xdr:from>
    <xdr:to>
      <xdr:col>7</xdr:col>
      <xdr:colOff>1223365</xdr:colOff>
      <xdr:row>7</xdr:row>
      <xdr:rowOff>766354</xdr:rowOff>
    </xdr:to>
    <xdr:sp macro="" textlink="">
      <xdr:nvSpPr>
        <xdr:cNvPr id="75" name="Rectangle à coins arrondis 74">
          <a:extLst>
            <a:ext uri="{FF2B5EF4-FFF2-40B4-BE49-F238E27FC236}">
              <a16:creationId xmlns:a16="http://schemas.microsoft.com/office/drawing/2014/main" id="{00000000-0008-0000-0300-00004B000000}"/>
            </a:ext>
          </a:extLst>
        </xdr:cNvPr>
        <xdr:cNvSpPr/>
      </xdr:nvSpPr>
      <xdr:spPr>
        <a:xfrm>
          <a:off x="4191000" y="2573572"/>
          <a:ext cx="1223365" cy="768342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6</xdr:row>
      <xdr:rowOff>165652</xdr:rowOff>
    </xdr:from>
    <xdr:to>
      <xdr:col>9</xdr:col>
      <xdr:colOff>1223365</xdr:colOff>
      <xdr:row>7</xdr:row>
      <xdr:rowOff>766354</xdr:rowOff>
    </xdr:to>
    <xdr:sp macro="" textlink="">
      <xdr:nvSpPr>
        <xdr:cNvPr id="76" name="Rectangle à coins arrondis 75">
          <a:extLst>
            <a:ext uri="{FF2B5EF4-FFF2-40B4-BE49-F238E27FC236}">
              <a16:creationId xmlns:a16="http://schemas.microsoft.com/office/drawing/2014/main" id="{00000000-0008-0000-0300-00004C000000}"/>
            </a:ext>
          </a:extLst>
        </xdr:cNvPr>
        <xdr:cNvSpPr/>
      </xdr:nvSpPr>
      <xdr:spPr>
        <a:xfrm>
          <a:off x="5524500" y="2573572"/>
          <a:ext cx="1223365" cy="768342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6</xdr:row>
      <xdr:rowOff>165652</xdr:rowOff>
    </xdr:from>
    <xdr:to>
      <xdr:col>11</xdr:col>
      <xdr:colOff>1223365</xdr:colOff>
      <xdr:row>7</xdr:row>
      <xdr:rowOff>766354</xdr:rowOff>
    </xdr:to>
    <xdr:sp macro="" textlink="">
      <xdr:nvSpPr>
        <xdr:cNvPr id="77" name="Rectangle à coins arrondis 76">
          <a:extLst>
            <a:ext uri="{FF2B5EF4-FFF2-40B4-BE49-F238E27FC236}">
              <a16:creationId xmlns:a16="http://schemas.microsoft.com/office/drawing/2014/main" id="{00000000-0008-0000-0300-00004D000000}"/>
            </a:ext>
          </a:extLst>
        </xdr:cNvPr>
        <xdr:cNvSpPr/>
      </xdr:nvSpPr>
      <xdr:spPr>
        <a:xfrm>
          <a:off x="6858000" y="257357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6</xdr:row>
      <xdr:rowOff>165652</xdr:rowOff>
    </xdr:from>
    <xdr:to>
      <xdr:col>13</xdr:col>
      <xdr:colOff>1223365</xdr:colOff>
      <xdr:row>7</xdr:row>
      <xdr:rowOff>766354</xdr:rowOff>
    </xdr:to>
    <xdr:sp macro="" textlink="">
      <xdr:nvSpPr>
        <xdr:cNvPr id="78" name="Rectangle à coins arrondis 77">
          <a:extLst>
            <a:ext uri="{FF2B5EF4-FFF2-40B4-BE49-F238E27FC236}">
              <a16:creationId xmlns:a16="http://schemas.microsoft.com/office/drawing/2014/main" id="{00000000-0008-0000-0300-00004E000000}"/>
            </a:ext>
          </a:extLst>
        </xdr:cNvPr>
        <xdr:cNvSpPr/>
      </xdr:nvSpPr>
      <xdr:spPr>
        <a:xfrm>
          <a:off x="8191500" y="257357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13251</xdr:colOff>
      <xdr:row>9</xdr:row>
      <xdr:rowOff>0</xdr:rowOff>
    </xdr:from>
    <xdr:to>
      <xdr:col>1</xdr:col>
      <xdr:colOff>1236616</xdr:colOff>
      <xdr:row>9</xdr:row>
      <xdr:rowOff>766354</xdr:rowOff>
    </xdr:to>
    <xdr:sp macro="" textlink="">
      <xdr:nvSpPr>
        <xdr:cNvPr id="79" name="Rectangle à coins arrondis 78">
          <a:extLst>
            <a:ext uri="{FF2B5EF4-FFF2-40B4-BE49-F238E27FC236}">
              <a16:creationId xmlns:a16="http://schemas.microsoft.com/office/drawing/2014/main" id="{00000000-0008-0000-0300-00004F000000}"/>
            </a:ext>
          </a:extLst>
        </xdr:cNvPr>
        <xdr:cNvSpPr/>
      </xdr:nvSpPr>
      <xdr:spPr>
        <a:xfrm>
          <a:off x="203751" y="3512820"/>
          <a:ext cx="1223365" cy="766354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8</xdr:row>
      <xdr:rowOff>165652</xdr:rowOff>
    </xdr:from>
    <xdr:to>
      <xdr:col>3</xdr:col>
      <xdr:colOff>1223365</xdr:colOff>
      <xdr:row>9</xdr:row>
      <xdr:rowOff>766354</xdr:rowOff>
    </xdr:to>
    <xdr:sp macro="" textlink="">
      <xdr:nvSpPr>
        <xdr:cNvPr id="80" name="Rectangle à coins arrondis 79">
          <a:extLst>
            <a:ext uri="{FF2B5EF4-FFF2-40B4-BE49-F238E27FC236}">
              <a16:creationId xmlns:a16="http://schemas.microsoft.com/office/drawing/2014/main" id="{00000000-0008-0000-0300-000050000000}"/>
            </a:ext>
          </a:extLst>
        </xdr:cNvPr>
        <xdr:cNvSpPr/>
      </xdr:nvSpPr>
      <xdr:spPr>
        <a:xfrm>
          <a:off x="1524000" y="3510832"/>
          <a:ext cx="1223365" cy="768342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4</xdr:col>
      <xdr:colOff>99391</xdr:colOff>
      <xdr:row>8</xdr:row>
      <xdr:rowOff>165652</xdr:rowOff>
    </xdr:from>
    <xdr:to>
      <xdr:col>5</xdr:col>
      <xdr:colOff>1223365</xdr:colOff>
      <xdr:row>9</xdr:row>
      <xdr:rowOff>766354</xdr:rowOff>
    </xdr:to>
    <xdr:sp macro="" textlink="">
      <xdr:nvSpPr>
        <xdr:cNvPr id="81" name="Rectangle à coins arrondis 80">
          <a:extLst>
            <a:ext uri="{FF2B5EF4-FFF2-40B4-BE49-F238E27FC236}">
              <a16:creationId xmlns:a16="http://schemas.microsoft.com/office/drawing/2014/main" id="{00000000-0008-0000-0300-000051000000}"/>
            </a:ext>
          </a:extLst>
        </xdr:cNvPr>
        <xdr:cNvSpPr/>
      </xdr:nvSpPr>
      <xdr:spPr>
        <a:xfrm>
          <a:off x="2857831" y="3510832"/>
          <a:ext cx="1223034" cy="768342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8</xdr:row>
      <xdr:rowOff>165652</xdr:rowOff>
    </xdr:from>
    <xdr:to>
      <xdr:col>7</xdr:col>
      <xdr:colOff>1223365</xdr:colOff>
      <xdr:row>9</xdr:row>
      <xdr:rowOff>766354</xdr:rowOff>
    </xdr:to>
    <xdr:sp macro="" textlink="">
      <xdr:nvSpPr>
        <xdr:cNvPr id="82" name="Rectangle à coins arrondis 81">
          <a:extLst>
            <a:ext uri="{FF2B5EF4-FFF2-40B4-BE49-F238E27FC236}">
              <a16:creationId xmlns:a16="http://schemas.microsoft.com/office/drawing/2014/main" id="{00000000-0008-0000-0300-000052000000}"/>
            </a:ext>
          </a:extLst>
        </xdr:cNvPr>
        <xdr:cNvSpPr/>
      </xdr:nvSpPr>
      <xdr:spPr>
        <a:xfrm>
          <a:off x="4191000" y="3510832"/>
          <a:ext cx="1223365" cy="768342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8</xdr:row>
      <xdr:rowOff>165652</xdr:rowOff>
    </xdr:from>
    <xdr:to>
      <xdr:col>11</xdr:col>
      <xdr:colOff>1223365</xdr:colOff>
      <xdr:row>9</xdr:row>
      <xdr:rowOff>766354</xdr:rowOff>
    </xdr:to>
    <xdr:sp macro="" textlink="">
      <xdr:nvSpPr>
        <xdr:cNvPr id="84" name="Rectangle à coins arrondis 83">
          <a:extLst>
            <a:ext uri="{FF2B5EF4-FFF2-40B4-BE49-F238E27FC236}">
              <a16:creationId xmlns:a16="http://schemas.microsoft.com/office/drawing/2014/main" id="{00000000-0008-0000-0300-000054000000}"/>
            </a:ext>
          </a:extLst>
        </xdr:cNvPr>
        <xdr:cNvSpPr/>
      </xdr:nvSpPr>
      <xdr:spPr>
        <a:xfrm>
          <a:off x="6858000" y="351083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8</xdr:row>
      <xdr:rowOff>165652</xdr:rowOff>
    </xdr:from>
    <xdr:to>
      <xdr:col>13</xdr:col>
      <xdr:colOff>1223365</xdr:colOff>
      <xdr:row>9</xdr:row>
      <xdr:rowOff>766354</xdr:rowOff>
    </xdr:to>
    <xdr:sp macro="" textlink="">
      <xdr:nvSpPr>
        <xdr:cNvPr id="85" name="Rectangle à coins arrondis 84">
          <a:extLst>
            <a:ext uri="{FF2B5EF4-FFF2-40B4-BE49-F238E27FC236}">
              <a16:creationId xmlns:a16="http://schemas.microsoft.com/office/drawing/2014/main" id="{00000000-0008-0000-0300-000055000000}"/>
            </a:ext>
          </a:extLst>
        </xdr:cNvPr>
        <xdr:cNvSpPr/>
      </xdr:nvSpPr>
      <xdr:spPr>
        <a:xfrm>
          <a:off x="8191500" y="351083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4</xdr:col>
      <xdr:colOff>99391</xdr:colOff>
      <xdr:row>10</xdr:row>
      <xdr:rowOff>165652</xdr:rowOff>
    </xdr:from>
    <xdr:to>
      <xdr:col>5</xdr:col>
      <xdr:colOff>1223365</xdr:colOff>
      <xdr:row>11</xdr:row>
      <xdr:rowOff>766354</xdr:rowOff>
    </xdr:to>
    <xdr:sp macro="" textlink="">
      <xdr:nvSpPr>
        <xdr:cNvPr id="88" name="Rectangle à coins arrondis 87">
          <a:extLst>
            <a:ext uri="{FF2B5EF4-FFF2-40B4-BE49-F238E27FC236}">
              <a16:creationId xmlns:a16="http://schemas.microsoft.com/office/drawing/2014/main" id="{00000000-0008-0000-0300-000058000000}"/>
            </a:ext>
          </a:extLst>
        </xdr:cNvPr>
        <xdr:cNvSpPr/>
      </xdr:nvSpPr>
      <xdr:spPr>
        <a:xfrm>
          <a:off x="2857831" y="4448092"/>
          <a:ext cx="1223034" cy="768342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10</xdr:row>
      <xdr:rowOff>165652</xdr:rowOff>
    </xdr:from>
    <xdr:to>
      <xdr:col>7</xdr:col>
      <xdr:colOff>1223365</xdr:colOff>
      <xdr:row>11</xdr:row>
      <xdr:rowOff>766354</xdr:rowOff>
    </xdr:to>
    <xdr:sp macro="" textlink="">
      <xdr:nvSpPr>
        <xdr:cNvPr id="89" name="Rectangle à coins arrondis 88">
          <a:extLst>
            <a:ext uri="{FF2B5EF4-FFF2-40B4-BE49-F238E27FC236}">
              <a16:creationId xmlns:a16="http://schemas.microsoft.com/office/drawing/2014/main" id="{00000000-0008-0000-0300-000059000000}"/>
            </a:ext>
          </a:extLst>
        </xdr:cNvPr>
        <xdr:cNvSpPr/>
      </xdr:nvSpPr>
      <xdr:spPr>
        <a:xfrm>
          <a:off x="4191000" y="4448092"/>
          <a:ext cx="1223365" cy="768342"/>
        </a:xfrm>
        <a:prstGeom prst="roundRect">
          <a:avLst/>
        </a:prstGeom>
        <a:noFill/>
        <a:ln w="22225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13251</xdr:colOff>
      <xdr:row>3</xdr:row>
      <xdr:rowOff>0</xdr:rowOff>
    </xdr:from>
    <xdr:to>
      <xdr:col>3</xdr:col>
      <xdr:colOff>1236616</xdr:colOff>
      <xdr:row>3</xdr:row>
      <xdr:rowOff>766354</xdr:rowOff>
    </xdr:to>
    <xdr:sp macro="" textlink="">
      <xdr:nvSpPr>
        <xdr:cNvPr id="95" name="Rectangle à coins arrondis 94">
          <a:extLst>
            <a:ext uri="{FF2B5EF4-FFF2-40B4-BE49-F238E27FC236}">
              <a16:creationId xmlns:a16="http://schemas.microsoft.com/office/drawing/2014/main" id="{00000000-0008-0000-0300-00005F000000}"/>
            </a:ext>
          </a:extLst>
        </xdr:cNvPr>
        <xdr:cNvSpPr/>
      </xdr:nvSpPr>
      <xdr:spPr>
        <a:xfrm>
          <a:off x="209194" y="1643743"/>
          <a:ext cx="1223365" cy="766354"/>
        </a:xfrm>
        <a:prstGeom prst="roundRect">
          <a:avLst/>
        </a:prstGeom>
        <a:noFill/>
        <a:ln w="2222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13251</xdr:colOff>
      <xdr:row>3</xdr:row>
      <xdr:rowOff>0</xdr:rowOff>
    </xdr:from>
    <xdr:to>
      <xdr:col>3</xdr:col>
      <xdr:colOff>1236616</xdr:colOff>
      <xdr:row>3</xdr:row>
      <xdr:rowOff>766354</xdr:rowOff>
    </xdr:to>
    <xdr:sp macro="" textlink="">
      <xdr:nvSpPr>
        <xdr:cNvPr id="96" name="Rectangle à coins arrondis 95">
          <a:extLst>
            <a:ext uri="{FF2B5EF4-FFF2-40B4-BE49-F238E27FC236}">
              <a16:creationId xmlns:a16="http://schemas.microsoft.com/office/drawing/2014/main" id="{00000000-0008-0000-0300-000060000000}"/>
            </a:ext>
          </a:extLst>
        </xdr:cNvPr>
        <xdr:cNvSpPr/>
      </xdr:nvSpPr>
      <xdr:spPr>
        <a:xfrm>
          <a:off x="209194" y="1643743"/>
          <a:ext cx="1223365" cy="766354"/>
        </a:xfrm>
        <a:prstGeom prst="roundRect">
          <a:avLst/>
        </a:prstGeom>
        <a:noFill/>
        <a:ln w="2222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3</xdr:row>
      <xdr:rowOff>0</xdr:rowOff>
    </xdr:from>
    <xdr:to>
      <xdr:col>13</xdr:col>
      <xdr:colOff>1223365</xdr:colOff>
      <xdr:row>3</xdr:row>
      <xdr:rowOff>766354</xdr:rowOff>
    </xdr:to>
    <xdr:sp macro="" textlink="">
      <xdr:nvSpPr>
        <xdr:cNvPr id="107" name="Rectangle à coins arrondis 106">
          <a:extLst>
            <a:ext uri="{FF2B5EF4-FFF2-40B4-BE49-F238E27FC236}">
              <a16:creationId xmlns:a16="http://schemas.microsoft.com/office/drawing/2014/main" id="{00000000-0008-0000-0300-00006B000000}"/>
            </a:ext>
          </a:extLst>
        </xdr:cNvPr>
        <xdr:cNvSpPr/>
      </xdr:nvSpPr>
      <xdr:spPr>
        <a:xfrm>
          <a:off x="8183217" y="748748"/>
          <a:ext cx="1223365" cy="766354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4</xdr:row>
      <xdr:rowOff>165652</xdr:rowOff>
    </xdr:from>
    <xdr:to>
      <xdr:col>13</xdr:col>
      <xdr:colOff>1223365</xdr:colOff>
      <xdr:row>5</xdr:row>
      <xdr:rowOff>766354</xdr:rowOff>
    </xdr:to>
    <xdr:sp macro="" textlink="">
      <xdr:nvSpPr>
        <xdr:cNvPr id="113" name="Rectangle à coins arrondis 112">
          <a:extLst>
            <a:ext uri="{FF2B5EF4-FFF2-40B4-BE49-F238E27FC236}">
              <a16:creationId xmlns:a16="http://schemas.microsoft.com/office/drawing/2014/main" id="{00000000-0008-0000-0300-000071000000}"/>
            </a:ext>
          </a:extLst>
        </xdr:cNvPr>
        <xdr:cNvSpPr/>
      </xdr:nvSpPr>
      <xdr:spPr>
        <a:xfrm>
          <a:off x="6858000" y="168203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13251</xdr:colOff>
      <xdr:row>7</xdr:row>
      <xdr:rowOff>0</xdr:rowOff>
    </xdr:from>
    <xdr:to>
      <xdr:col>1</xdr:col>
      <xdr:colOff>1236616</xdr:colOff>
      <xdr:row>7</xdr:row>
      <xdr:rowOff>766354</xdr:rowOff>
    </xdr:to>
    <xdr:sp macro="" textlink="">
      <xdr:nvSpPr>
        <xdr:cNvPr id="114" name="Rectangle à coins arrondis 113">
          <a:extLst>
            <a:ext uri="{FF2B5EF4-FFF2-40B4-BE49-F238E27FC236}">
              <a16:creationId xmlns:a16="http://schemas.microsoft.com/office/drawing/2014/main" id="{00000000-0008-0000-0300-000072000000}"/>
            </a:ext>
          </a:extLst>
        </xdr:cNvPr>
        <xdr:cNvSpPr/>
      </xdr:nvSpPr>
      <xdr:spPr>
        <a:xfrm>
          <a:off x="203751" y="1684020"/>
          <a:ext cx="1223365" cy="766354"/>
        </a:xfrm>
        <a:prstGeom prst="roundRect">
          <a:avLst/>
        </a:prstGeom>
        <a:noFill/>
        <a:ln w="22225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6</xdr:row>
      <xdr:rowOff>165652</xdr:rowOff>
    </xdr:from>
    <xdr:to>
      <xdr:col>3</xdr:col>
      <xdr:colOff>1223365</xdr:colOff>
      <xdr:row>7</xdr:row>
      <xdr:rowOff>766354</xdr:rowOff>
    </xdr:to>
    <xdr:sp macro="" textlink="">
      <xdr:nvSpPr>
        <xdr:cNvPr id="115" name="Rectangle à coins arrondis 114">
          <a:extLst>
            <a:ext uri="{FF2B5EF4-FFF2-40B4-BE49-F238E27FC236}">
              <a16:creationId xmlns:a16="http://schemas.microsoft.com/office/drawing/2014/main" id="{00000000-0008-0000-0300-000073000000}"/>
            </a:ext>
          </a:extLst>
        </xdr:cNvPr>
        <xdr:cNvSpPr/>
      </xdr:nvSpPr>
      <xdr:spPr>
        <a:xfrm>
          <a:off x="1524000" y="1682032"/>
          <a:ext cx="1223365" cy="768342"/>
        </a:xfrm>
        <a:prstGeom prst="roundRect">
          <a:avLst/>
        </a:prstGeom>
        <a:noFill/>
        <a:ln w="22225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779</xdr:colOff>
      <xdr:row>6</xdr:row>
      <xdr:rowOff>165652</xdr:rowOff>
    </xdr:from>
    <xdr:to>
      <xdr:col>5</xdr:col>
      <xdr:colOff>1223365</xdr:colOff>
      <xdr:row>7</xdr:row>
      <xdr:rowOff>766354</xdr:rowOff>
    </xdr:to>
    <xdr:sp macro="" textlink="">
      <xdr:nvSpPr>
        <xdr:cNvPr id="116" name="Rectangle à coins arrondis 115">
          <a:extLst>
            <a:ext uri="{FF2B5EF4-FFF2-40B4-BE49-F238E27FC236}">
              <a16:creationId xmlns:a16="http://schemas.microsoft.com/office/drawing/2014/main" id="{00000000-0008-0000-0300-000074000000}"/>
            </a:ext>
          </a:extLst>
        </xdr:cNvPr>
        <xdr:cNvSpPr/>
      </xdr:nvSpPr>
      <xdr:spPr>
        <a:xfrm>
          <a:off x="2860520" y="2621981"/>
          <a:ext cx="1222586" cy="771032"/>
        </a:xfrm>
        <a:prstGeom prst="roundRect">
          <a:avLst/>
        </a:prstGeom>
        <a:noFill/>
        <a:ln w="22225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6</xdr:row>
      <xdr:rowOff>165652</xdr:rowOff>
    </xdr:from>
    <xdr:to>
      <xdr:col>7</xdr:col>
      <xdr:colOff>1223365</xdr:colOff>
      <xdr:row>7</xdr:row>
      <xdr:rowOff>766354</xdr:rowOff>
    </xdr:to>
    <xdr:sp macro="" textlink="">
      <xdr:nvSpPr>
        <xdr:cNvPr id="117" name="Rectangle à coins arrondis 116">
          <a:extLst>
            <a:ext uri="{FF2B5EF4-FFF2-40B4-BE49-F238E27FC236}">
              <a16:creationId xmlns:a16="http://schemas.microsoft.com/office/drawing/2014/main" id="{00000000-0008-0000-0300-000075000000}"/>
            </a:ext>
          </a:extLst>
        </xdr:cNvPr>
        <xdr:cNvSpPr/>
      </xdr:nvSpPr>
      <xdr:spPr>
        <a:xfrm>
          <a:off x="4191000" y="1682032"/>
          <a:ext cx="1223365" cy="768342"/>
        </a:xfrm>
        <a:prstGeom prst="roundRect">
          <a:avLst/>
        </a:prstGeom>
        <a:noFill/>
        <a:ln w="22225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6</xdr:row>
      <xdr:rowOff>165652</xdr:rowOff>
    </xdr:from>
    <xdr:to>
      <xdr:col>9</xdr:col>
      <xdr:colOff>1223365</xdr:colOff>
      <xdr:row>7</xdr:row>
      <xdr:rowOff>766354</xdr:rowOff>
    </xdr:to>
    <xdr:sp macro="" textlink="">
      <xdr:nvSpPr>
        <xdr:cNvPr id="118" name="Rectangle à coins arrondis 117">
          <a:extLst>
            <a:ext uri="{FF2B5EF4-FFF2-40B4-BE49-F238E27FC236}">
              <a16:creationId xmlns:a16="http://schemas.microsoft.com/office/drawing/2014/main" id="{00000000-0008-0000-0300-000076000000}"/>
            </a:ext>
          </a:extLst>
        </xdr:cNvPr>
        <xdr:cNvSpPr/>
      </xdr:nvSpPr>
      <xdr:spPr>
        <a:xfrm>
          <a:off x="5524500" y="1682032"/>
          <a:ext cx="1223365" cy="768342"/>
        </a:xfrm>
        <a:prstGeom prst="roundRect">
          <a:avLst/>
        </a:prstGeom>
        <a:noFill/>
        <a:ln w="22225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6</xdr:row>
      <xdr:rowOff>165652</xdr:rowOff>
    </xdr:from>
    <xdr:to>
      <xdr:col>11</xdr:col>
      <xdr:colOff>1223365</xdr:colOff>
      <xdr:row>7</xdr:row>
      <xdr:rowOff>766354</xdr:rowOff>
    </xdr:to>
    <xdr:sp macro="" textlink="">
      <xdr:nvSpPr>
        <xdr:cNvPr id="119" name="Rectangle à coins arrondis 118">
          <a:extLst>
            <a:ext uri="{FF2B5EF4-FFF2-40B4-BE49-F238E27FC236}">
              <a16:creationId xmlns:a16="http://schemas.microsoft.com/office/drawing/2014/main" id="{00000000-0008-0000-0300-000077000000}"/>
            </a:ext>
          </a:extLst>
        </xdr:cNvPr>
        <xdr:cNvSpPr/>
      </xdr:nvSpPr>
      <xdr:spPr>
        <a:xfrm>
          <a:off x="6858000" y="168203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6</xdr:row>
      <xdr:rowOff>165652</xdr:rowOff>
    </xdr:from>
    <xdr:to>
      <xdr:col>13</xdr:col>
      <xdr:colOff>1223365</xdr:colOff>
      <xdr:row>7</xdr:row>
      <xdr:rowOff>766354</xdr:rowOff>
    </xdr:to>
    <xdr:sp macro="" textlink="">
      <xdr:nvSpPr>
        <xdr:cNvPr id="120" name="Rectangle à coins arrondis 119">
          <a:extLst>
            <a:ext uri="{FF2B5EF4-FFF2-40B4-BE49-F238E27FC236}">
              <a16:creationId xmlns:a16="http://schemas.microsoft.com/office/drawing/2014/main" id="{00000000-0008-0000-0300-000078000000}"/>
            </a:ext>
          </a:extLst>
        </xdr:cNvPr>
        <xdr:cNvSpPr/>
      </xdr:nvSpPr>
      <xdr:spPr>
        <a:xfrm>
          <a:off x="8191500" y="168203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6</xdr:row>
      <xdr:rowOff>165652</xdr:rowOff>
    </xdr:from>
    <xdr:to>
      <xdr:col>13</xdr:col>
      <xdr:colOff>1223365</xdr:colOff>
      <xdr:row>7</xdr:row>
      <xdr:rowOff>766354</xdr:rowOff>
    </xdr:to>
    <xdr:sp macro="" textlink="">
      <xdr:nvSpPr>
        <xdr:cNvPr id="121" name="Rectangle à coins arrondis 120">
          <a:extLst>
            <a:ext uri="{FF2B5EF4-FFF2-40B4-BE49-F238E27FC236}">
              <a16:creationId xmlns:a16="http://schemas.microsoft.com/office/drawing/2014/main" id="{00000000-0008-0000-0300-000079000000}"/>
            </a:ext>
          </a:extLst>
        </xdr:cNvPr>
        <xdr:cNvSpPr/>
      </xdr:nvSpPr>
      <xdr:spPr>
        <a:xfrm>
          <a:off x="8191500" y="168203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13251</xdr:colOff>
      <xdr:row>9</xdr:row>
      <xdr:rowOff>0</xdr:rowOff>
    </xdr:from>
    <xdr:to>
      <xdr:col>1</xdr:col>
      <xdr:colOff>1236616</xdr:colOff>
      <xdr:row>9</xdr:row>
      <xdr:rowOff>766354</xdr:rowOff>
    </xdr:to>
    <xdr:sp macro="" textlink="">
      <xdr:nvSpPr>
        <xdr:cNvPr id="122" name="Rectangle à coins arrondis 121">
          <a:extLst>
            <a:ext uri="{FF2B5EF4-FFF2-40B4-BE49-F238E27FC236}">
              <a16:creationId xmlns:a16="http://schemas.microsoft.com/office/drawing/2014/main" id="{00000000-0008-0000-0300-00007A000000}"/>
            </a:ext>
          </a:extLst>
        </xdr:cNvPr>
        <xdr:cNvSpPr/>
      </xdr:nvSpPr>
      <xdr:spPr>
        <a:xfrm>
          <a:off x="203751" y="1684020"/>
          <a:ext cx="1223365" cy="766354"/>
        </a:xfrm>
        <a:prstGeom prst="roundRect">
          <a:avLst/>
        </a:prstGeom>
        <a:noFill/>
        <a:ln w="22225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8</xdr:row>
      <xdr:rowOff>165652</xdr:rowOff>
    </xdr:from>
    <xdr:to>
      <xdr:col>3</xdr:col>
      <xdr:colOff>1223365</xdr:colOff>
      <xdr:row>9</xdr:row>
      <xdr:rowOff>766354</xdr:rowOff>
    </xdr:to>
    <xdr:sp macro="" textlink="">
      <xdr:nvSpPr>
        <xdr:cNvPr id="123" name="Rectangle à coins arrondis 122">
          <a:extLst>
            <a:ext uri="{FF2B5EF4-FFF2-40B4-BE49-F238E27FC236}">
              <a16:creationId xmlns:a16="http://schemas.microsoft.com/office/drawing/2014/main" id="{00000000-0008-0000-0300-00007B000000}"/>
            </a:ext>
          </a:extLst>
        </xdr:cNvPr>
        <xdr:cNvSpPr/>
      </xdr:nvSpPr>
      <xdr:spPr>
        <a:xfrm>
          <a:off x="1524000" y="1682032"/>
          <a:ext cx="1223365" cy="768342"/>
        </a:xfrm>
        <a:prstGeom prst="roundRect">
          <a:avLst/>
        </a:prstGeom>
        <a:noFill/>
        <a:ln w="22225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4</xdr:col>
      <xdr:colOff>99391</xdr:colOff>
      <xdr:row>8</xdr:row>
      <xdr:rowOff>165652</xdr:rowOff>
    </xdr:from>
    <xdr:to>
      <xdr:col>5</xdr:col>
      <xdr:colOff>1223365</xdr:colOff>
      <xdr:row>9</xdr:row>
      <xdr:rowOff>766354</xdr:rowOff>
    </xdr:to>
    <xdr:sp macro="" textlink="">
      <xdr:nvSpPr>
        <xdr:cNvPr id="124" name="Rectangle à coins arrondis 123">
          <a:extLst>
            <a:ext uri="{FF2B5EF4-FFF2-40B4-BE49-F238E27FC236}">
              <a16:creationId xmlns:a16="http://schemas.microsoft.com/office/drawing/2014/main" id="{00000000-0008-0000-0300-00007C000000}"/>
            </a:ext>
          </a:extLst>
        </xdr:cNvPr>
        <xdr:cNvSpPr/>
      </xdr:nvSpPr>
      <xdr:spPr>
        <a:xfrm>
          <a:off x="2857831" y="1682032"/>
          <a:ext cx="1223034" cy="768342"/>
        </a:xfrm>
        <a:prstGeom prst="roundRect">
          <a:avLst/>
        </a:prstGeom>
        <a:noFill/>
        <a:ln w="22225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8</xdr:row>
      <xdr:rowOff>165652</xdr:rowOff>
    </xdr:from>
    <xdr:to>
      <xdr:col>7</xdr:col>
      <xdr:colOff>1223365</xdr:colOff>
      <xdr:row>9</xdr:row>
      <xdr:rowOff>766354</xdr:rowOff>
    </xdr:to>
    <xdr:sp macro="" textlink="">
      <xdr:nvSpPr>
        <xdr:cNvPr id="125" name="Rectangle à coins arrondis 124">
          <a:extLst>
            <a:ext uri="{FF2B5EF4-FFF2-40B4-BE49-F238E27FC236}">
              <a16:creationId xmlns:a16="http://schemas.microsoft.com/office/drawing/2014/main" id="{00000000-0008-0000-0300-00007D000000}"/>
            </a:ext>
          </a:extLst>
        </xdr:cNvPr>
        <xdr:cNvSpPr/>
      </xdr:nvSpPr>
      <xdr:spPr>
        <a:xfrm>
          <a:off x="4191000" y="1682032"/>
          <a:ext cx="1223365" cy="768342"/>
        </a:xfrm>
        <a:prstGeom prst="roundRect">
          <a:avLst/>
        </a:prstGeom>
        <a:noFill/>
        <a:ln w="22225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8</xdr:row>
      <xdr:rowOff>165652</xdr:rowOff>
    </xdr:from>
    <xdr:to>
      <xdr:col>9</xdr:col>
      <xdr:colOff>1223365</xdr:colOff>
      <xdr:row>9</xdr:row>
      <xdr:rowOff>766354</xdr:rowOff>
    </xdr:to>
    <xdr:sp macro="" textlink="">
      <xdr:nvSpPr>
        <xdr:cNvPr id="126" name="Rectangle à coins arrondis 125">
          <a:extLst>
            <a:ext uri="{FF2B5EF4-FFF2-40B4-BE49-F238E27FC236}">
              <a16:creationId xmlns:a16="http://schemas.microsoft.com/office/drawing/2014/main" id="{00000000-0008-0000-0300-00007E000000}"/>
            </a:ext>
          </a:extLst>
        </xdr:cNvPr>
        <xdr:cNvSpPr/>
      </xdr:nvSpPr>
      <xdr:spPr>
        <a:xfrm>
          <a:off x="5524500" y="1682032"/>
          <a:ext cx="1223365" cy="768342"/>
        </a:xfrm>
        <a:prstGeom prst="roundRect">
          <a:avLst/>
        </a:prstGeom>
        <a:noFill/>
        <a:ln w="22225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9</xdr:row>
      <xdr:rowOff>8770</xdr:rowOff>
    </xdr:from>
    <xdr:to>
      <xdr:col>12</xdr:col>
      <xdr:colOff>5286</xdr:colOff>
      <xdr:row>10</xdr:row>
      <xdr:rowOff>4354</xdr:rowOff>
    </xdr:to>
    <xdr:sp macro="" textlink="">
      <xdr:nvSpPr>
        <xdr:cNvPr id="127" name="Rectangle à coins arrondis 126">
          <a:extLst>
            <a:ext uri="{FF2B5EF4-FFF2-40B4-BE49-F238E27FC236}">
              <a16:creationId xmlns:a16="http://schemas.microsoft.com/office/drawing/2014/main" id="{00000000-0008-0000-0300-00007F000000}"/>
            </a:ext>
          </a:extLst>
        </xdr:cNvPr>
        <xdr:cNvSpPr/>
      </xdr:nvSpPr>
      <xdr:spPr>
        <a:xfrm>
          <a:off x="6678706" y="3505005"/>
          <a:ext cx="1204315" cy="757584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8</xdr:row>
      <xdr:rowOff>165652</xdr:rowOff>
    </xdr:from>
    <xdr:to>
      <xdr:col>13</xdr:col>
      <xdr:colOff>1223365</xdr:colOff>
      <xdr:row>9</xdr:row>
      <xdr:rowOff>766354</xdr:rowOff>
    </xdr:to>
    <xdr:sp macro="" textlink="">
      <xdr:nvSpPr>
        <xdr:cNvPr id="128" name="Rectangle à coins arrondis 127">
          <a:extLst>
            <a:ext uri="{FF2B5EF4-FFF2-40B4-BE49-F238E27FC236}">
              <a16:creationId xmlns:a16="http://schemas.microsoft.com/office/drawing/2014/main" id="{00000000-0008-0000-0300-000080000000}"/>
            </a:ext>
          </a:extLst>
        </xdr:cNvPr>
        <xdr:cNvSpPr/>
      </xdr:nvSpPr>
      <xdr:spPr>
        <a:xfrm>
          <a:off x="8191500" y="168203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11206</xdr:colOff>
      <xdr:row>10</xdr:row>
      <xdr:rowOff>154446</xdr:rowOff>
    </xdr:from>
    <xdr:to>
      <xdr:col>14</xdr:col>
      <xdr:colOff>16491</xdr:colOff>
      <xdr:row>11</xdr:row>
      <xdr:rowOff>755147</xdr:rowOff>
    </xdr:to>
    <xdr:sp macro="" textlink="">
      <xdr:nvSpPr>
        <xdr:cNvPr id="129" name="Rectangle à coins arrondis 128">
          <a:extLst>
            <a:ext uri="{FF2B5EF4-FFF2-40B4-BE49-F238E27FC236}">
              <a16:creationId xmlns:a16="http://schemas.microsoft.com/office/drawing/2014/main" id="{00000000-0008-0000-0300-000081000000}"/>
            </a:ext>
          </a:extLst>
        </xdr:cNvPr>
        <xdr:cNvSpPr/>
      </xdr:nvSpPr>
      <xdr:spPr>
        <a:xfrm>
          <a:off x="7976487" y="4416884"/>
          <a:ext cx="1207817" cy="761435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13251</xdr:colOff>
      <xdr:row>11</xdr:row>
      <xdr:rowOff>16566</xdr:rowOff>
    </xdr:from>
    <xdr:to>
      <xdr:col>1</xdr:col>
      <xdr:colOff>1198516</xdr:colOff>
      <xdr:row>12</xdr:row>
      <xdr:rowOff>20920</xdr:rowOff>
    </xdr:to>
    <xdr:sp macro="" textlink="">
      <xdr:nvSpPr>
        <xdr:cNvPr id="130" name="Rectangle à coins arrondis 129">
          <a:extLst>
            <a:ext uri="{FF2B5EF4-FFF2-40B4-BE49-F238E27FC236}">
              <a16:creationId xmlns:a16="http://schemas.microsoft.com/office/drawing/2014/main" id="{00000000-0008-0000-0300-000082000000}"/>
            </a:ext>
          </a:extLst>
        </xdr:cNvPr>
        <xdr:cNvSpPr/>
      </xdr:nvSpPr>
      <xdr:spPr>
        <a:xfrm>
          <a:off x="195468" y="4472609"/>
          <a:ext cx="1185265" cy="766354"/>
        </a:xfrm>
        <a:prstGeom prst="roundRect">
          <a:avLst/>
        </a:prstGeom>
        <a:noFill/>
        <a:ln w="22225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4</xdr:col>
      <xdr:colOff>99391</xdr:colOff>
      <xdr:row>10</xdr:row>
      <xdr:rowOff>165652</xdr:rowOff>
    </xdr:from>
    <xdr:to>
      <xdr:col>5</xdr:col>
      <xdr:colOff>1223365</xdr:colOff>
      <xdr:row>11</xdr:row>
      <xdr:rowOff>766354</xdr:rowOff>
    </xdr:to>
    <xdr:sp macro="" textlink="">
      <xdr:nvSpPr>
        <xdr:cNvPr id="132" name="Rectangle à coins arrondis 131">
          <a:extLst>
            <a:ext uri="{FF2B5EF4-FFF2-40B4-BE49-F238E27FC236}">
              <a16:creationId xmlns:a16="http://schemas.microsoft.com/office/drawing/2014/main" id="{00000000-0008-0000-0300-000084000000}"/>
            </a:ext>
          </a:extLst>
        </xdr:cNvPr>
        <xdr:cNvSpPr/>
      </xdr:nvSpPr>
      <xdr:spPr>
        <a:xfrm>
          <a:off x="2857831" y="1682032"/>
          <a:ext cx="1223034" cy="768342"/>
        </a:xfrm>
        <a:prstGeom prst="roundRect">
          <a:avLst/>
        </a:prstGeom>
        <a:noFill/>
        <a:ln w="22225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10</xdr:row>
      <xdr:rowOff>165652</xdr:rowOff>
    </xdr:from>
    <xdr:to>
      <xdr:col>7</xdr:col>
      <xdr:colOff>1223365</xdr:colOff>
      <xdr:row>11</xdr:row>
      <xdr:rowOff>766354</xdr:rowOff>
    </xdr:to>
    <xdr:sp macro="" textlink="">
      <xdr:nvSpPr>
        <xdr:cNvPr id="133" name="Rectangle à coins arrondis 132">
          <a:extLst>
            <a:ext uri="{FF2B5EF4-FFF2-40B4-BE49-F238E27FC236}">
              <a16:creationId xmlns:a16="http://schemas.microsoft.com/office/drawing/2014/main" id="{00000000-0008-0000-0300-000085000000}"/>
            </a:ext>
          </a:extLst>
        </xdr:cNvPr>
        <xdr:cNvSpPr/>
      </xdr:nvSpPr>
      <xdr:spPr>
        <a:xfrm>
          <a:off x="4191000" y="1682032"/>
          <a:ext cx="1223365" cy="768342"/>
        </a:xfrm>
        <a:prstGeom prst="roundRect">
          <a:avLst/>
        </a:prstGeom>
        <a:noFill/>
        <a:ln w="22225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6</xdr:row>
      <xdr:rowOff>165652</xdr:rowOff>
    </xdr:from>
    <xdr:to>
      <xdr:col>9</xdr:col>
      <xdr:colOff>1223365</xdr:colOff>
      <xdr:row>7</xdr:row>
      <xdr:rowOff>766354</xdr:rowOff>
    </xdr:to>
    <xdr:sp macro="" textlink="">
      <xdr:nvSpPr>
        <xdr:cNvPr id="138" name="Rectangle à coins arrondis 137">
          <a:extLst>
            <a:ext uri="{FF2B5EF4-FFF2-40B4-BE49-F238E27FC236}">
              <a16:creationId xmlns:a16="http://schemas.microsoft.com/office/drawing/2014/main" id="{00000000-0008-0000-0300-00008A000000}"/>
            </a:ext>
          </a:extLst>
        </xdr:cNvPr>
        <xdr:cNvSpPr/>
      </xdr:nvSpPr>
      <xdr:spPr>
        <a:xfrm>
          <a:off x="4191000" y="2619292"/>
          <a:ext cx="1223365" cy="768342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6</xdr:row>
      <xdr:rowOff>165652</xdr:rowOff>
    </xdr:from>
    <xdr:to>
      <xdr:col>9</xdr:col>
      <xdr:colOff>1223365</xdr:colOff>
      <xdr:row>7</xdr:row>
      <xdr:rowOff>766354</xdr:rowOff>
    </xdr:to>
    <xdr:sp macro="" textlink="">
      <xdr:nvSpPr>
        <xdr:cNvPr id="139" name="Rectangle à coins arrondis 138">
          <a:extLst>
            <a:ext uri="{FF2B5EF4-FFF2-40B4-BE49-F238E27FC236}">
              <a16:creationId xmlns:a16="http://schemas.microsoft.com/office/drawing/2014/main" id="{00000000-0008-0000-0300-00008B000000}"/>
            </a:ext>
          </a:extLst>
        </xdr:cNvPr>
        <xdr:cNvSpPr/>
      </xdr:nvSpPr>
      <xdr:spPr>
        <a:xfrm>
          <a:off x="4191000" y="2619292"/>
          <a:ext cx="1223365" cy="768342"/>
        </a:xfrm>
        <a:prstGeom prst="roundRect">
          <a:avLst/>
        </a:prstGeom>
        <a:noFill/>
        <a:ln w="22225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4</xdr:row>
      <xdr:rowOff>165652</xdr:rowOff>
    </xdr:from>
    <xdr:to>
      <xdr:col>9</xdr:col>
      <xdr:colOff>1223365</xdr:colOff>
      <xdr:row>5</xdr:row>
      <xdr:rowOff>766354</xdr:rowOff>
    </xdr:to>
    <xdr:sp macro="" textlink="">
      <xdr:nvSpPr>
        <xdr:cNvPr id="140" name="Rectangle à coins arrondis 139">
          <a:extLst>
            <a:ext uri="{FF2B5EF4-FFF2-40B4-BE49-F238E27FC236}">
              <a16:creationId xmlns:a16="http://schemas.microsoft.com/office/drawing/2014/main" id="{00000000-0008-0000-0300-00008C000000}"/>
            </a:ext>
          </a:extLst>
        </xdr:cNvPr>
        <xdr:cNvSpPr/>
      </xdr:nvSpPr>
      <xdr:spPr>
        <a:xfrm>
          <a:off x="4191000" y="1682032"/>
          <a:ext cx="1223365" cy="768342"/>
        </a:xfrm>
        <a:prstGeom prst="roundRect">
          <a:avLst/>
        </a:prstGeom>
        <a:noFill/>
        <a:ln w="22225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11</xdr:row>
      <xdr:rowOff>0</xdr:rowOff>
    </xdr:from>
    <xdr:to>
      <xdr:col>11</xdr:col>
      <xdr:colOff>1223365</xdr:colOff>
      <xdr:row>12</xdr:row>
      <xdr:rowOff>8965</xdr:rowOff>
    </xdr:to>
    <xdr:sp macro="" textlink="">
      <xdr:nvSpPr>
        <xdr:cNvPr id="108" name="Rectangle à coins arrondis 107">
          <a:extLst>
            <a:ext uri="{FF2B5EF4-FFF2-40B4-BE49-F238E27FC236}">
              <a16:creationId xmlns:a16="http://schemas.microsoft.com/office/drawing/2014/main" id="{00000000-0008-0000-0300-00006C000000}"/>
            </a:ext>
          </a:extLst>
        </xdr:cNvPr>
        <xdr:cNvSpPr/>
      </xdr:nvSpPr>
      <xdr:spPr>
        <a:xfrm>
          <a:off x="1524000" y="746760"/>
          <a:ext cx="1223365" cy="778585"/>
        </a:xfrm>
        <a:prstGeom prst="roundRect">
          <a:avLst/>
        </a:prstGeom>
        <a:noFill/>
        <a:ln w="22225">
          <a:solidFill>
            <a:srgbClr val="C00000"/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5</xdr:col>
      <xdr:colOff>36634</xdr:colOff>
      <xdr:row>13</xdr:row>
      <xdr:rowOff>0</xdr:rowOff>
    </xdr:from>
    <xdr:to>
      <xdr:col>14</xdr:col>
      <xdr:colOff>49695</xdr:colOff>
      <xdr:row>14</xdr:row>
      <xdr:rowOff>8965</xdr:rowOff>
    </xdr:to>
    <xdr:sp macro="" textlink="">
      <xdr:nvSpPr>
        <xdr:cNvPr id="110" name="Rectangle à coins arrondis 109">
          <a:extLst>
            <a:ext uri="{FF2B5EF4-FFF2-40B4-BE49-F238E27FC236}">
              <a16:creationId xmlns:a16="http://schemas.microsoft.com/office/drawing/2014/main" id="{00000000-0008-0000-0300-00006E000000}"/>
            </a:ext>
          </a:extLst>
        </xdr:cNvPr>
        <xdr:cNvSpPr/>
      </xdr:nvSpPr>
      <xdr:spPr>
        <a:xfrm>
          <a:off x="2813538" y="5348654"/>
          <a:ext cx="6402138" cy="770965"/>
        </a:xfrm>
        <a:prstGeom prst="roundRect">
          <a:avLst/>
        </a:prstGeom>
        <a:noFill/>
        <a:ln w="22225">
          <a:solidFill>
            <a:schemeClr val="tx1">
              <a:lumMod val="50000"/>
              <a:lumOff val="5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1</xdr:col>
      <xdr:colOff>0</xdr:colOff>
      <xdr:row>3</xdr:row>
      <xdr:rowOff>0</xdr:rowOff>
    </xdr:from>
    <xdr:to>
      <xdr:col>2</xdr:col>
      <xdr:colOff>2700</xdr:colOff>
      <xdr:row>4</xdr:row>
      <xdr:rowOff>8965</xdr:rowOff>
    </xdr:to>
    <xdr:sp macro="" textlink="">
      <xdr:nvSpPr>
        <xdr:cNvPr id="91" name="Rectangle à coins arrondis 90">
          <a:extLst>
            <a:ext uri="{FF2B5EF4-FFF2-40B4-BE49-F238E27FC236}">
              <a16:creationId xmlns:a16="http://schemas.microsoft.com/office/drawing/2014/main" id="{00000000-0008-0000-0300-00005B000000}"/>
            </a:ext>
          </a:extLst>
        </xdr:cNvPr>
        <xdr:cNvSpPr/>
      </xdr:nvSpPr>
      <xdr:spPr>
        <a:xfrm>
          <a:off x="183173" y="732692"/>
          <a:ext cx="1204315" cy="770965"/>
        </a:xfrm>
        <a:prstGeom prst="roundRect">
          <a:avLst/>
        </a:prstGeom>
        <a:noFill/>
        <a:ln w="22225">
          <a:solidFill>
            <a:schemeClr val="accent1">
              <a:lumMod val="75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 editAs="oneCell">
    <xdr:from>
      <xdr:col>14</xdr:col>
      <xdr:colOff>9563</xdr:colOff>
      <xdr:row>0</xdr:row>
      <xdr:rowOff>9245</xdr:rowOff>
    </xdr:from>
    <xdr:to>
      <xdr:col>14</xdr:col>
      <xdr:colOff>615913</xdr:colOff>
      <xdr:row>2</xdr:row>
      <xdr:rowOff>44095</xdr:rowOff>
    </xdr:to>
    <xdr:pic>
      <xdr:nvPicPr>
        <xdr:cNvPr id="305963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300-00002BAB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175544" y="9245"/>
          <a:ext cx="606350" cy="60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</xdr:col>
      <xdr:colOff>70820</xdr:colOff>
      <xdr:row>5</xdr:row>
      <xdr:rowOff>268942</xdr:rowOff>
    </xdr:from>
    <xdr:to>
      <xdr:col>31</xdr:col>
      <xdr:colOff>349624</xdr:colOff>
      <xdr:row>5</xdr:row>
      <xdr:rowOff>546783</xdr:rowOff>
    </xdr:to>
    <xdr:sp macro="" textlink="">
      <xdr:nvSpPr>
        <xdr:cNvPr id="219" name="Cœur 218">
          <a:extLst>
            <a:ext uri="{FF2B5EF4-FFF2-40B4-BE49-F238E27FC236}">
              <a16:creationId xmlns:a16="http://schemas.microsoft.com/office/drawing/2014/main" id="{00000000-0008-0000-0300-0000DB000000}"/>
            </a:ext>
          </a:extLst>
        </xdr:cNvPr>
        <xdr:cNvSpPr/>
      </xdr:nvSpPr>
      <xdr:spPr>
        <a:xfrm>
          <a:off x="9763460" y="1952962"/>
          <a:ext cx="278804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116540</xdr:colOff>
      <xdr:row>7</xdr:row>
      <xdr:rowOff>242045</xdr:rowOff>
    </xdr:from>
    <xdr:to>
      <xdr:col>31</xdr:col>
      <xdr:colOff>439270</xdr:colOff>
      <xdr:row>7</xdr:row>
      <xdr:rowOff>546846</xdr:rowOff>
    </xdr:to>
    <xdr:sp macro="" textlink="">
      <xdr:nvSpPr>
        <xdr:cNvPr id="220" name="Étoile à 5 branches 219">
          <a:extLst>
            <a:ext uri="{FF2B5EF4-FFF2-40B4-BE49-F238E27FC236}">
              <a16:creationId xmlns:a16="http://schemas.microsoft.com/office/drawing/2014/main" id="{00000000-0008-0000-0300-0000DC000000}"/>
            </a:ext>
          </a:extLst>
        </xdr:cNvPr>
        <xdr:cNvSpPr/>
      </xdr:nvSpPr>
      <xdr:spPr>
        <a:xfrm>
          <a:off x="9809180" y="2863325"/>
          <a:ext cx="322730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143433</xdr:colOff>
      <xdr:row>9</xdr:row>
      <xdr:rowOff>152401</xdr:rowOff>
    </xdr:from>
    <xdr:to>
      <xdr:col>31</xdr:col>
      <xdr:colOff>467433</xdr:colOff>
      <xdr:row>9</xdr:row>
      <xdr:rowOff>259976</xdr:rowOff>
    </xdr:to>
    <xdr:sp macro="" textlink="">
      <xdr:nvSpPr>
        <xdr:cNvPr id="221" name="Flèche droite 220">
          <a:extLst>
            <a:ext uri="{FF2B5EF4-FFF2-40B4-BE49-F238E27FC236}">
              <a16:creationId xmlns:a16="http://schemas.microsoft.com/office/drawing/2014/main" id="{00000000-0008-0000-0300-0000DD000000}"/>
            </a:ext>
          </a:extLst>
        </xdr:cNvPr>
        <xdr:cNvSpPr/>
      </xdr:nvSpPr>
      <xdr:spPr>
        <a:xfrm>
          <a:off x="9836073" y="3710941"/>
          <a:ext cx="324000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152400</xdr:colOff>
      <xdr:row>9</xdr:row>
      <xdr:rowOff>441960</xdr:rowOff>
    </xdr:from>
    <xdr:to>
      <xdr:col>32</xdr:col>
      <xdr:colOff>358140</xdr:colOff>
      <xdr:row>11</xdr:row>
      <xdr:rowOff>144780</xdr:rowOff>
    </xdr:to>
    <xdr:pic>
      <xdr:nvPicPr>
        <xdr:cNvPr id="305967" name="Image 221">
          <a:extLst>
            <a:ext uri="{FF2B5EF4-FFF2-40B4-BE49-F238E27FC236}">
              <a16:creationId xmlns:a16="http://schemas.microsoft.com/office/drawing/2014/main" id="{00000000-0008-0000-0300-00002FAB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30740" y="4000500"/>
          <a:ext cx="876300" cy="640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31</xdr:col>
      <xdr:colOff>137160</xdr:colOff>
      <xdr:row>11</xdr:row>
      <xdr:rowOff>106680</xdr:rowOff>
    </xdr:from>
    <xdr:to>
      <xdr:col>32</xdr:col>
      <xdr:colOff>335280</xdr:colOff>
      <xdr:row>11</xdr:row>
      <xdr:rowOff>754380</xdr:rowOff>
    </xdr:to>
    <xdr:pic>
      <xdr:nvPicPr>
        <xdr:cNvPr id="305968" name="Image 222">
          <a:extLst>
            <a:ext uri="{FF2B5EF4-FFF2-40B4-BE49-F238E27FC236}">
              <a16:creationId xmlns:a16="http://schemas.microsoft.com/office/drawing/2014/main" id="{00000000-0008-0000-0300-000030AB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0" y="4602480"/>
          <a:ext cx="86868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31</xdr:col>
      <xdr:colOff>80683</xdr:colOff>
      <xdr:row>3</xdr:row>
      <xdr:rowOff>349622</xdr:rowOff>
    </xdr:from>
    <xdr:to>
      <xdr:col>31</xdr:col>
      <xdr:colOff>367552</xdr:colOff>
      <xdr:row>3</xdr:row>
      <xdr:rowOff>628053</xdr:rowOff>
    </xdr:to>
    <xdr:sp macro="" textlink="">
      <xdr:nvSpPr>
        <xdr:cNvPr id="224" name="Émoticône 223">
          <a:extLst>
            <a:ext uri="{FF2B5EF4-FFF2-40B4-BE49-F238E27FC236}">
              <a16:creationId xmlns:a16="http://schemas.microsoft.com/office/drawing/2014/main" id="{00000000-0008-0000-0300-0000E0000000}"/>
            </a:ext>
          </a:extLst>
        </xdr:cNvPr>
        <xdr:cNvSpPr/>
      </xdr:nvSpPr>
      <xdr:spPr>
        <a:xfrm>
          <a:off x="9773323" y="1096382"/>
          <a:ext cx="286869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373380</xdr:colOff>
      <xdr:row>10</xdr:row>
      <xdr:rowOff>137160</xdr:rowOff>
    </xdr:from>
    <xdr:to>
      <xdr:col>33</xdr:col>
      <xdr:colOff>579120</xdr:colOff>
      <xdr:row>11</xdr:row>
      <xdr:rowOff>609600</xdr:rowOff>
    </xdr:to>
    <xdr:pic>
      <xdr:nvPicPr>
        <xdr:cNvPr id="305970" name="Image 224">
          <a:extLst>
            <a:ext uri="{FF2B5EF4-FFF2-40B4-BE49-F238E27FC236}">
              <a16:creationId xmlns:a16="http://schemas.microsoft.com/office/drawing/2014/main" id="{00000000-0008-0000-0300-000032AB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2280" y="4465320"/>
          <a:ext cx="876300" cy="640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33</xdr:col>
      <xdr:colOff>662940</xdr:colOff>
      <xdr:row>10</xdr:row>
      <xdr:rowOff>45720</xdr:rowOff>
    </xdr:from>
    <xdr:to>
      <xdr:col>35</xdr:col>
      <xdr:colOff>198120</xdr:colOff>
      <xdr:row>11</xdr:row>
      <xdr:rowOff>525780</xdr:rowOff>
    </xdr:to>
    <xdr:pic>
      <xdr:nvPicPr>
        <xdr:cNvPr id="305971" name="Image 225">
          <a:extLst>
            <a:ext uri="{FF2B5EF4-FFF2-40B4-BE49-F238E27FC236}">
              <a16:creationId xmlns:a16="http://schemas.microsoft.com/office/drawing/2014/main" id="{00000000-0008-0000-0300-000033AB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82400" y="4373880"/>
          <a:ext cx="8763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32</xdr:col>
      <xdr:colOff>388620</xdr:colOff>
      <xdr:row>9</xdr:row>
      <xdr:rowOff>358140</xdr:rowOff>
    </xdr:from>
    <xdr:to>
      <xdr:col>33</xdr:col>
      <xdr:colOff>586740</xdr:colOff>
      <xdr:row>11</xdr:row>
      <xdr:rowOff>68580</xdr:rowOff>
    </xdr:to>
    <xdr:pic>
      <xdr:nvPicPr>
        <xdr:cNvPr id="305972" name="Image 226">
          <a:extLst>
            <a:ext uri="{FF2B5EF4-FFF2-40B4-BE49-F238E27FC236}">
              <a16:creationId xmlns:a16="http://schemas.microsoft.com/office/drawing/2014/main" id="{00000000-0008-0000-0300-000034AB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37520" y="3916680"/>
          <a:ext cx="86868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34</xdr:col>
      <xdr:colOff>60960</xdr:colOff>
      <xdr:row>9</xdr:row>
      <xdr:rowOff>243840</xdr:rowOff>
    </xdr:from>
    <xdr:to>
      <xdr:col>35</xdr:col>
      <xdr:colOff>266700</xdr:colOff>
      <xdr:row>10</xdr:row>
      <xdr:rowOff>121920</xdr:rowOff>
    </xdr:to>
    <xdr:pic>
      <xdr:nvPicPr>
        <xdr:cNvPr id="305973" name="Image 227">
          <a:extLst>
            <a:ext uri="{FF2B5EF4-FFF2-40B4-BE49-F238E27FC236}">
              <a16:creationId xmlns:a16="http://schemas.microsoft.com/office/drawing/2014/main" id="{00000000-0008-0000-0300-000035AB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50980" y="3802380"/>
          <a:ext cx="8763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31</xdr:col>
      <xdr:colOff>493060</xdr:colOff>
      <xdr:row>3</xdr:row>
      <xdr:rowOff>349623</xdr:rowOff>
    </xdr:from>
    <xdr:to>
      <xdr:col>32</xdr:col>
      <xdr:colOff>107576</xdr:colOff>
      <xdr:row>3</xdr:row>
      <xdr:rowOff>628054</xdr:rowOff>
    </xdr:to>
    <xdr:sp macro="" textlink="">
      <xdr:nvSpPr>
        <xdr:cNvPr id="229" name="Émoticône 228">
          <a:extLst>
            <a:ext uri="{FF2B5EF4-FFF2-40B4-BE49-F238E27FC236}">
              <a16:creationId xmlns:a16="http://schemas.microsoft.com/office/drawing/2014/main" id="{00000000-0008-0000-0300-0000E5000000}"/>
            </a:ext>
          </a:extLst>
        </xdr:cNvPr>
        <xdr:cNvSpPr/>
      </xdr:nvSpPr>
      <xdr:spPr>
        <a:xfrm>
          <a:off x="10185700" y="1096383"/>
          <a:ext cx="285076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224117</xdr:colOff>
      <xdr:row>3</xdr:row>
      <xdr:rowOff>340658</xdr:rowOff>
    </xdr:from>
    <xdr:to>
      <xdr:col>32</xdr:col>
      <xdr:colOff>510986</xdr:colOff>
      <xdr:row>3</xdr:row>
      <xdr:rowOff>619089</xdr:rowOff>
    </xdr:to>
    <xdr:sp macro="" textlink="">
      <xdr:nvSpPr>
        <xdr:cNvPr id="230" name="Émoticône 229">
          <a:extLst>
            <a:ext uri="{FF2B5EF4-FFF2-40B4-BE49-F238E27FC236}">
              <a16:creationId xmlns:a16="http://schemas.microsoft.com/office/drawing/2014/main" id="{00000000-0008-0000-0300-0000E6000000}"/>
            </a:ext>
          </a:extLst>
        </xdr:cNvPr>
        <xdr:cNvSpPr/>
      </xdr:nvSpPr>
      <xdr:spPr>
        <a:xfrm>
          <a:off x="10587317" y="1087418"/>
          <a:ext cx="286869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600635</xdr:colOff>
      <xdr:row>7</xdr:row>
      <xdr:rowOff>233083</xdr:rowOff>
    </xdr:from>
    <xdr:to>
      <xdr:col>32</xdr:col>
      <xdr:colOff>251012</xdr:colOff>
      <xdr:row>7</xdr:row>
      <xdr:rowOff>537884</xdr:rowOff>
    </xdr:to>
    <xdr:sp macro="" textlink="">
      <xdr:nvSpPr>
        <xdr:cNvPr id="231" name="Étoile à 5 branches 230">
          <a:extLst>
            <a:ext uri="{FF2B5EF4-FFF2-40B4-BE49-F238E27FC236}">
              <a16:creationId xmlns:a16="http://schemas.microsoft.com/office/drawing/2014/main" id="{00000000-0008-0000-0300-0000E7000000}"/>
            </a:ext>
          </a:extLst>
        </xdr:cNvPr>
        <xdr:cNvSpPr/>
      </xdr:nvSpPr>
      <xdr:spPr>
        <a:xfrm>
          <a:off x="10293275" y="2854363"/>
          <a:ext cx="320937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367553</xdr:colOff>
      <xdr:row>7</xdr:row>
      <xdr:rowOff>242047</xdr:rowOff>
    </xdr:from>
    <xdr:to>
      <xdr:col>33</xdr:col>
      <xdr:colOff>17930</xdr:colOff>
      <xdr:row>7</xdr:row>
      <xdr:rowOff>546848</xdr:rowOff>
    </xdr:to>
    <xdr:sp macro="" textlink="">
      <xdr:nvSpPr>
        <xdr:cNvPr id="232" name="Étoile à 5 branches 231">
          <a:extLst>
            <a:ext uri="{FF2B5EF4-FFF2-40B4-BE49-F238E27FC236}">
              <a16:creationId xmlns:a16="http://schemas.microsoft.com/office/drawing/2014/main" id="{00000000-0008-0000-0300-0000E8000000}"/>
            </a:ext>
          </a:extLst>
        </xdr:cNvPr>
        <xdr:cNvSpPr/>
      </xdr:nvSpPr>
      <xdr:spPr>
        <a:xfrm>
          <a:off x="10730753" y="2863327"/>
          <a:ext cx="320937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44823</xdr:colOff>
      <xdr:row>9</xdr:row>
      <xdr:rowOff>152400</xdr:rowOff>
    </xdr:from>
    <xdr:to>
      <xdr:col>32</xdr:col>
      <xdr:colOff>368823</xdr:colOff>
      <xdr:row>9</xdr:row>
      <xdr:rowOff>259975</xdr:rowOff>
    </xdr:to>
    <xdr:sp macro="" textlink="">
      <xdr:nvSpPr>
        <xdr:cNvPr id="233" name="Flèche droite 232">
          <a:extLst>
            <a:ext uri="{FF2B5EF4-FFF2-40B4-BE49-F238E27FC236}">
              <a16:creationId xmlns:a16="http://schemas.microsoft.com/office/drawing/2014/main" id="{00000000-0008-0000-0300-0000E9000000}"/>
            </a:ext>
          </a:extLst>
        </xdr:cNvPr>
        <xdr:cNvSpPr/>
      </xdr:nvSpPr>
      <xdr:spPr>
        <a:xfrm>
          <a:off x="10408023" y="3710940"/>
          <a:ext cx="324000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519953</xdr:colOff>
      <xdr:row>9</xdr:row>
      <xdr:rowOff>143435</xdr:rowOff>
    </xdr:from>
    <xdr:to>
      <xdr:col>33</xdr:col>
      <xdr:colOff>171600</xdr:colOff>
      <xdr:row>9</xdr:row>
      <xdr:rowOff>251010</xdr:rowOff>
    </xdr:to>
    <xdr:sp macro="" textlink="">
      <xdr:nvSpPr>
        <xdr:cNvPr id="234" name="Flèche droite 233">
          <a:extLst>
            <a:ext uri="{FF2B5EF4-FFF2-40B4-BE49-F238E27FC236}">
              <a16:creationId xmlns:a16="http://schemas.microsoft.com/office/drawing/2014/main" id="{00000000-0008-0000-0300-0000EA000000}"/>
            </a:ext>
          </a:extLst>
        </xdr:cNvPr>
        <xdr:cNvSpPr/>
      </xdr:nvSpPr>
      <xdr:spPr>
        <a:xfrm>
          <a:off x="10883153" y="3701975"/>
          <a:ext cx="322207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663388</xdr:colOff>
      <xdr:row>3</xdr:row>
      <xdr:rowOff>340659</xdr:rowOff>
    </xdr:from>
    <xdr:to>
      <xdr:col>33</xdr:col>
      <xdr:colOff>277904</xdr:colOff>
      <xdr:row>3</xdr:row>
      <xdr:rowOff>619090</xdr:rowOff>
    </xdr:to>
    <xdr:sp macro="" textlink="">
      <xdr:nvSpPr>
        <xdr:cNvPr id="235" name="Émoticône 234">
          <a:extLst>
            <a:ext uri="{FF2B5EF4-FFF2-40B4-BE49-F238E27FC236}">
              <a16:creationId xmlns:a16="http://schemas.microsoft.com/office/drawing/2014/main" id="{00000000-0008-0000-0300-0000EB000000}"/>
            </a:ext>
          </a:extLst>
        </xdr:cNvPr>
        <xdr:cNvSpPr/>
      </xdr:nvSpPr>
      <xdr:spPr>
        <a:xfrm>
          <a:off x="11026588" y="1087419"/>
          <a:ext cx="285076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367553</xdr:colOff>
      <xdr:row>3</xdr:row>
      <xdr:rowOff>340660</xdr:rowOff>
    </xdr:from>
    <xdr:to>
      <xdr:col>34</xdr:col>
      <xdr:colOff>128</xdr:colOff>
      <xdr:row>3</xdr:row>
      <xdr:rowOff>619091</xdr:rowOff>
    </xdr:to>
    <xdr:sp macro="" textlink="">
      <xdr:nvSpPr>
        <xdr:cNvPr id="236" name="Émoticône 235">
          <a:extLst>
            <a:ext uri="{FF2B5EF4-FFF2-40B4-BE49-F238E27FC236}">
              <a16:creationId xmlns:a16="http://schemas.microsoft.com/office/drawing/2014/main" id="{00000000-0008-0000-0300-0000EC000000}"/>
            </a:ext>
          </a:extLst>
        </xdr:cNvPr>
        <xdr:cNvSpPr/>
      </xdr:nvSpPr>
      <xdr:spPr>
        <a:xfrm>
          <a:off x="11401313" y="1087420"/>
          <a:ext cx="286869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457200</xdr:colOff>
      <xdr:row>5</xdr:row>
      <xdr:rowOff>259977</xdr:rowOff>
    </xdr:from>
    <xdr:to>
      <xdr:col>32</xdr:col>
      <xdr:colOff>63651</xdr:colOff>
      <xdr:row>5</xdr:row>
      <xdr:rowOff>537818</xdr:rowOff>
    </xdr:to>
    <xdr:sp macro="" textlink="">
      <xdr:nvSpPr>
        <xdr:cNvPr id="237" name="Cœur 236">
          <a:extLst>
            <a:ext uri="{FF2B5EF4-FFF2-40B4-BE49-F238E27FC236}">
              <a16:creationId xmlns:a16="http://schemas.microsoft.com/office/drawing/2014/main" id="{00000000-0008-0000-0300-0000ED000000}"/>
            </a:ext>
          </a:extLst>
        </xdr:cNvPr>
        <xdr:cNvSpPr/>
      </xdr:nvSpPr>
      <xdr:spPr>
        <a:xfrm>
          <a:off x="10149840" y="1943997"/>
          <a:ext cx="277011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170329</xdr:colOff>
      <xdr:row>5</xdr:row>
      <xdr:rowOff>277906</xdr:rowOff>
    </xdr:from>
    <xdr:to>
      <xdr:col>32</xdr:col>
      <xdr:colOff>449133</xdr:colOff>
      <xdr:row>5</xdr:row>
      <xdr:rowOff>555747</xdr:rowOff>
    </xdr:to>
    <xdr:sp macro="" textlink="">
      <xdr:nvSpPr>
        <xdr:cNvPr id="238" name="Cœur 237">
          <a:extLst>
            <a:ext uri="{FF2B5EF4-FFF2-40B4-BE49-F238E27FC236}">
              <a16:creationId xmlns:a16="http://schemas.microsoft.com/office/drawing/2014/main" id="{00000000-0008-0000-0300-0000EE000000}"/>
            </a:ext>
          </a:extLst>
        </xdr:cNvPr>
        <xdr:cNvSpPr/>
      </xdr:nvSpPr>
      <xdr:spPr>
        <a:xfrm>
          <a:off x="10533529" y="1961926"/>
          <a:ext cx="278804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537883</xdr:colOff>
      <xdr:row>5</xdr:row>
      <xdr:rowOff>259976</xdr:rowOff>
    </xdr:from>
    <xdr:to>
      <xdr:col>33</xdr:col>
      <xdr:colOff>144334</xdr:colOff>
      <xdr:row>5</xdr:row>
      <xdr:rowOff>537817</xdr:rowOff>
    </xdr:to>
    <xdr:sp macro="" textlink="">
      <xdr:nvSpPr>
        <xdr:cNvPr id="239" name="Cœur 238">
          <a:extLst>
            <a:ext uri="{FF2B5EF4-FFF2-40B4-BE49-F238E27FC236}">
              <a16:creationId xmlns:a16="http://schemas.microsoft.com/office/drawing/2014/main" id="{00000000-0008-0000-0300-0000EF000000}"/>
            </a:ext>
          </a:extLst>
        </xdr:cNvPr>
        <xdr:cNvSpPr/>
      </xdr:nvSpPr>
      <xdr:spPr>
        <a:xfrm>
          <a:off x="10901083" y="1943996"/>
          <a:ext cx="277011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251012</xdr:colOff>
      <xdr:row>5</xdr:row>
      <xdr:rowOff>259976</xdr:rowOff>
    </xdr:from>
    <xdr:to>
      <xdr:col>33</xdr:col>
      <xdr:colOff>529816</xdr:colOff>
      <xdr:row>5</xdr:row>
      <xdr:rowOff>537817</xdr:rowOff>
    </xdr:to>
    <xdr:sp macro="" textlink="">
      <xdr:nvSpPr>
        <xdr:cNvPr id="240" name="Cœur 239">
          <a:extLst>
            <a:ext uri="{FF2B5EF4-FFF2-40B4-BE49-F238E27FC236}">
              <a16:creationId xmlns:a16="http://schemas.microsoft.com/office/drawing/2014/main" id="{00000000-0008-0000-0300-0000F0000000}"/>
            </a:ext>
          </a:extLst>
        </xdr:cNvPr>
        <xdr:cNvSpPr/>
      </xdr:nvSpPr>
      <xdr:spPr>
        <a:xfrm>
          <a:off x="11284772" y="1943996"/>
          <a:ext cx="278804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125506</xdr:colOff>
      <xdr:row>7</xdr:row>
      <xdr:rowOff>233083</xdr:rowOff>
    </xdr:from>
    <xdr:to>
      <xdr:col>33</xdr:col>
      <xdr:colOff>448236</xdr:colOff>
      <xdr:row>7</xdr:row>
      <xdr:rowOff>537884</xdr:rowOff>
    </xdr:to>
    <xdr:sp macro="" textlink="">
      <xdr:nvSpPr>
        <xdr:cNvPr id="241" name="Étoile à 5 branches 240">
          <a:extLst>
            <a:ext uri="{FF2B5EF4-FFF2-40B4-BE49-F238E27FC236}">
              <a16:creationId xmlns:a16="http://schemas.microsoft.com/office/drawing/2014/main" id="{00000000-0008-0000-0300-0000F1000000}"/>
            </a:ext>
          </a:extLst>
        </xdr:cNvPr>
        <xdr:cNvSpPr/>
      </xdr:nvSpPr>
      <xdr:spPr>
        <a:xfrm>
          <a:off x="11159266" y="2854363"/>
          <a:ext cx="322730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555812</xdr:colOff>
      <xdr:row>7</xdr:row>
      <xdr:rowOff>242047</xdr:rowOff>
    </xdr:from>
    <xdr:to>
      <xdr:col>34</xdr:col>
      <xdr:colOff>206189</xdr:colOff>
      <xdr:row>7</xdr:row>
      <xdr:rowOff>546848</xdr:rowOff>
    </xdr:to>
    <xdr:sp macro="" textlink="">
      <xdr:nvSpPr>
        <xdr:cNvPr id="242" name="Étoile à 5 branches 241">
          <a:extLst>
            <a:ext uri="{FF2B5EF4-FFF2-40B4-BE49-F238E27FC236}">
              <a16:creationId xmlns:a16="http://schemas.microsoft.com/office/drawing/2014/main" id="{00000000-0008-0000-0300-0000F2000000}"/>
            </a:ext>
          </a:extLst>
        </xdr:cNvPr>
        <xdr:cNvSpPr/>
      </xdr:nvSpPr>
      <xdr:spPr>
        <a:xfrm>
          <a:off x="11589572" y="2863327"/>
          <a:ext cx="320937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340659</xdr:colOff>
      <xdr:row>9</xdr:row>
      <xdr:rowOff>134471</xdr:rowOff>
    </xdr:from>
    <xdr:to>
      <xdr:col>34</xdr:col>
      <xdr:colOff>840</xdr:colOff>
      <xdr:row>9</xdr:row>
      <xdr:rowOff>242046</xdr:rowOff>
    </xdr:to>
    <xdr:sp macro="" textlink="">
      <xdr:nvSpPr>
        <xdr:cNvPr id="243" name="Flèche droite 242">
          <a:extLst>
            <a:ext uri="{FF2B5EF4-FFF2-40B4-BE49-F238E27FC236}">
              <a16:creationId xmlns:a16="http://schemas.microsoft.com/office/drawing/2014/main" id="{00000000-0008-0000-0300-0000F3000000}"/>
            </a:ext>
          </a:extLst>
        </xdr:cNvPr>
        <xdr:cNvSpPr/>
      </xdr:nvSpPr>
      <xdr:spPr>
        <a:xfrm>
          <a:off x="11374419" y="3693011"/>
          <a:ext cx="324000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34</xdr:col>
      <xdr:colOff>152400</xdr:colOff>
      <xdr:row>9</xdr:row>
      <xdr:rowOff>143436</xdr:rowOff>
    </xdr:from>
    <xdr:to>
      <xdr:col>34</xdr:col>
      <xdr:colOff>476400</xdr:colOff>
      <xdr:row>9</xdr:row>
      <xdr:rowOff>251011</xdr:rowOff>
    </xdr:to>
    <xdr:sp macro="" textlink="">
      <xdr:nvSpPr>
        <xdr:cNvPr id="244" name="Flèche droite 243">
          <a:extLst>
            <a:ext uri="{FF2B5EF4-FFF2-40B4-BE49-F238E27FC236}">
              <a16:creationId xmlns:a16="http://schemas.microsoft.com/office/drawing/2014/main" id="{00000000-0008-0000-0300-0000F4000000}"/>
            </a:ext>
          </a:extLst>
        </xdr:cNvPr>
        <xdr:cNvSpPr/>
      </xdr:nvSpPr>
      <xdr:spPr>
        <a:xfrm>
          <a:off x="11856720" y="3701976"/>
          <a:ext cx="324000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>
    <xdr:from>
      <xdr:col>9</xdr:col>
      <xdr:colOff>0</xdr:colOff>
      <xdr:row>10</xdr:row>
      <xdr:rowOff>165652</xdr:rowOff>
    </xdr:from>
    <xdr:to>
      <xdr:col>9</xdr:col>
      <xdr:colOff>1223365</xdr:colOff>
      <xdr:row>11</xdr:row>
      <xdr:rowOff>766354</xdr:rowOff>
    </xdr:to>
    <xdr:sp macro="" textlink="">
      <xdr:nvSpPr>
        <xdr:cNvPr id="103" name="Rectangle à coins arrondis 102">
          <a:extLst>
            <a:ext uri="{FF2B5EF4-FFF2-40B4-BE49-F238E27FC236}">
              <a16:creationId xmlns:a16="http://schemas.microsoft.com/office/drawing/2014/main" id="{00000000-0008-0000-0300-000067000000}"/>
            </a:ext>
          </a:extLst>
        </xdr:cNvPr>
        <xdr:cNvSpPr/>
      </xdr:nvSpPr>
      <xdr:spPr>
        <a:xfrm>
          <a:off x="4195482" y="4504570"/>
          <a:ext cx="1223365" cy="771031"/>
        </a:xfrm>
        <a:prstGeom prst="roundRect">
          <a:avLst/>
        </a:prstGeom>
        <a:noFill/>
        <a:ln w="22225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10</xdr:row>
      <xdr:rowOff>165652</xdr:rowOff>
    </xdr:from>
    <xdr:to>
      <xdr:col>9</xdr:col>
      <xdr:colOff>1223365</xdr:colOff>
      <xdr:row>11</xdr:row>
      <xdr:rowOff>766354</xdr:rowOff>
    </xdr:to>
    <xdr:sp macro="" textlink="">
      <xdr:nvSpPr>
        <xdr:cNvPr id="104" name="Rectangle à coins arrondis 103">
          <a:extLst>
            <a:ext uri="{FF2B5EF4-FFF2-40B4-BE49-F238E27FC236}">
              <a16:creationId xmlns:a16="http://schemas.microsoft.com/office/drawing/2014/main" id="{00000000-0008-0000-0300-000068000000}"/>
            </a:ext>
          </a:extLst>
        </xdr:cNvPr>
        <xdr:cNvSpPr/>
      </xdr:nvSpPr>
      <xdr:spPr>
        <a:xfrm>
          <a:off x="4195482" y="4504570"/>
          <a:ext cx="1223365" cy="771031"/>
        </a:xfrm>
        <a:prstGeom prst="roundRect">
          <a:avLst/>
        </a:prstGeom>
        <a:noFill/>
        <a:ln w="22225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13251</xdr:colOff>
      <xdr:row>3</xdr:row>
      <xdr:rowOff>0</xdr:rowOff>
    </xdr:from>
    <xdr:to>
      <xdr:col>7</xdr:col>
      <xdr:colOff>1236616</xdr:colOff>
      <xdr:row>3</xdr:row>
      <xdr:rowOff>766354</xdr:rowOff>
    </xdr:to>
    <xdr:sp macro="" textlink="">
      <xdr:nvSpPr>
        <xdr:cNvPr id="105" name="Rectangle à coins arrondis 96">
          <a:extLst>
            <a:ext uri="{FF2B5EF4-FFF2-40B4-BE49-F238E27FC236}">
              <a16:creationId xmlns:a16="http://schemas.microsoft.com/office/drawing/2014/main" id="{CD7AF1A8-D6E3-4C99-A123-3B592D15C8DC}"/>
            </a:ext>
          </a:extLst>
        </xdr:cNvPr>
        <xdr:cNvSpPr/>
      </xdr:nvSpPr>
      <xdr:spPr>
        <a:xfrm>
          <a:off x="2792310" y="739588"/>
          <a:ext cx="1185265" cy="766354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13251</xdr:colOff>
      <xdr:row>3</xdr:row>
      <xdr:rowOff>0</xdr:rowOff>
    </xdr:from>
    <xdr:to>
      <xdr:col>7</xdr:col>
      <xdr:colOff>1198516</xdr:colOff>
      <xdr:row>4</xdr:row>
      <xdr:rowOff>4354</xdr:rowOff>
    </xdr:to>
    <xdr:sp macro="" textlink="">
      <xdr:nvSpPr>
        <xdr:cNvPr id="111" name="Rectangle à coins arrondis 97">
          <a:extLst>
            <a:ext uri="{FF2B5EF4-FFF2-40B4-BE49-F238E27FC236}">
              <a16:creationId xmlns:a16="http://schemas.microsoft.com/office/drawing/2014/main" id="{8A696AF5-9E77-45BB-B5C8-129A5E587945}"/>
            </a:ext>
          </a:extLst>
        </xdr:cNvPr>
        <xdr:cNvSpPr/>
      </xdr:nvSpPr>
      <xdr:spPr>
        <a:xfrm>
          <a:off x="4092192" y="739588"/>
          <a:ext cx="1185265" cy="766354"/>
        </a:xfrm>
        <a:prstGeom prst="roundRect">
          <a:avLst/>
        </a:prstGeom>
        <a:noFill/>
        <a:ln w="2222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3</xdr:row>
      <xdr:rowOff>0</xdr:rowOff>
    </xdr:from>
    <xdr:to>
      <xdr:col>5</xdr:col>
      <xdr:colOff>1185265</xdr:colOff>
      <xdr:row>4</xdr:row>
      <xdr:rowOff>4354</xdr:rowOff>
    </xdr:to>
    <xdr:sp macro="" textlink="">
      <xdr:nvSpPr>
        <xdr:cNvPr id="112" name="Rectangle à coins arrondis 95">
          <a:extLst>
            <a:ext uri="{FF2B5EF4-FFF2-40B4-BE49-F238E27FC236}">
              <a16:creationId xmlns:a16="http://schemas.microsoft.com/office/drawing/2014/main" id="{BF608AD4-2CA6-4355-B8FC-F72A08857904}"/>
            </a:ext>
          </a:extLst>
        </xdr:cNvPr>
        <xdr:cNvSpPr/>
      </xdr:nvSpPr>
      <xdr:spPr>
        <a:xfrm>
          <a:off x="2779059" y="739588"/>
          <a:ext cx="1185265" cy="766354"/>
        </a:xfrm>
        <a:prstGeom prst="roundRect">
          <a:avLst/>
        </a:prstGeom>
        <a:noFill/>
        <a:ln w="2222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13251</xdr:colOff>
      <xdr:row>11</xdr:row>
      <xdr:rowOff>16566</xdr:rowOff>
    </xdr:from>
    <xdr:to>
      <xdr:col>3</xdr:col>
      <xdr:colOff>1198516</xdr:colOff>
      <xdr:row>12</xdr:row>
      <xdr:rowOff>20920</xdr:rowOff>
    </xdr:to>
    <xdr:sp macro="" textlink="">
      <xdr:nvSpPr>
        <xdr:cNvPr id="92" name="Rectangle à coins arrondis 129">
          <a:extLst>
            <a:ext uri="{FF2B5EF4-FFF2-40B4-BE49-F238E27FC236}">
              <a16:creationId xmlns:a16="http://schemas.microsoft.com/office/drawing/2014/main" id="{1B46D4A4-440D-45F4-A96F-0380E911CEDC}"/>
            </a:ext>
          </a:extLst>
        </xdr:cNvPr>
        <xdr:cNvSpPr/>
      </xdr:nvSpPr>
      <xdr:spPr>
        <a:xfrm>
          <a:off x="195468" y="4472609"/>
          <a:ext cx="1185265" cy="766354"/>
        </a:xfrm>
        <a:prstGeom prst="roundRect">
          <a:avLst/>
        </a:prstGeom>
        <a:noFill/>
        <a:ln w="22225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13251</xdr:colOff>
      <xdr:row>13</xdr:row>
      <xdr:rowOff>16566</xdr:rowOff>
    </xdr:from>
    <xdr:to>
      <xdr:col>1</xdr:col>
      <xdr:colOff>1198516</xdr:colOff>
      <xdr:row>14</xdr:row>
      <xdr:rowOff>20920</xdr:rowOff>
    </xdr:to>
    <xdr:sp macro="" textlink="">
      <xdr:nvSpPr>
        <xdr:cNvPr id="93" name="Rectangle à coins arrondis 129">
          <a:extLst>
            <a:ext uri="{FF2B5EF4-FFF2-40B4-BE49-F238E27FC236}">
              <a16:creationId xmlns:a16="http://schemas.microsoft.com/office/drawing/2014/main" id="{6F94E592-6858-4316-ACDD-23BD33D9CDC0}"/>
            </a:ext>
          </a:extLst>
        </xdr:cNvPr>
        <xdr:cNvSpPr/>
      </xdr:nvSpPr>
      <xdr:spPr>
        <a:xfrm>
          <a:off x="195468" y="4472609"/>
          <a:ext cx="1185265" cy="766354"/>
        </a:xfrm>
        <a:prstGeom prst="roundRect">
          <a:avLst/>
        </a:prstGeom>
        <a:noFill/>
        <a:ln w="22225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13251</xdr:colOff>
      <xdr:row>3</xdr:row>
      <xdr:rowOff>0</xdr:rowOff>
    </xdr:from>
    <xdr:to>
      <xdr:col>9</xdr:col>
      <xdr:colOff>1236616</xdr:colOff>
      <xdr:row>3</xdr:row>
      <xdr:rowOff>766354</xdr:rowOff>
    </xdr:to>
    <xdr:sp macro="" textlink="">
      <xdr:nvSpPr>
        <xdr:cNvPr id="97" name="Rectangle à coins arrondis 96">
          <a:extLst>
            <a:ext uri="{FF2B5EF4-FFF2-40B4-BE49-F238E27FC236}">
              <a16:creationId xmlns:a16="http://schemas.microsoft.com/office/drawing/2014/main" id="{10946E17-2A36-45B0-909D-9C33CD048AEB}"/>
            </a:ext>
          </a:extLst>
        </xdr:cNvPr>
        <xdr:cNvSpPr/>
      </xdr:nvSpPr>
      <xdr:spPr>
        <a:xfrm>
          <a:off x="4096577" y="745435"/>
          <a:ext cx="1185265" cy="766354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13251</xdr:colOff>
      <xdr:row>3</xdr:row>
      <xdr:rowOff>0</xdr:rowOff>
    </xdr:from>
    <xdr:to>
      <xdr:col>9</xdr:col>
      <xdr:colOff>1198516</xdr:colOff>
      <xdr:row>4</xdr:row>
      <xdr:rowOff>4354</xdr:rowOff>
    </xdr:to>
    <xdr:sp macro="" textlink="">
      <xdr:nvSpPr>
        <xdr:cNvPr id="98" name="Rectangle à coins arrondis 97">
          <a:extLst>
            <a:ext uri="{FF2B5EF4-FFF2-40B4-BE49-F238E27FC236}">
              <a16:creationId xmlns:a16="http://schemas.microsoft.com/office/drawing/2014/main" id="{87B4839B-2A50-49F7-BB7B-4C9755605305}"/>
            </a:ext>
          </a:extLst>
        </xdr:cNvPr>
        <xdr:cNvSpPr/>
      </xdr:nvSpPr>
      <xdr:spPr>
        <a:xfrm>
          <a:off x="5383886" y="732692"/>
          <a:ext cx="1185265" cy="766354"/>
        </a:xfrm>
        <a:prstGeom prst="roundRect">
          <a:avLst/>
        </a:prstGeom>
        <a:noFill/>
        <a:ln w="2222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3</xdr:row>
      <xdr:rowOff>0</xdr:rowOff>
    </xdr:from>
    <xdr:to>
      <xdr:col>11</xdr:col>
      <xdr:colOff>1185265</xdr:colOff>
      <xdr:row>4</xdr:row>
      <xdr:rowOff>4354</xdr:rowOff>
    </xdr:to>
    <xdr:sp macro="" textlink="">
      <xdr:nvSpPr>
        <xdr:cNvPr id="2" name="Rectangle à coins arrondis 97">
          <a:extLst>
            <a:ext uri="{FF2B5EF4-FFF2-40B4-BE49-F238E27FC236}">
              <a16:creationId xmlns:a16="http://schemas.microsoft.com/office/drawing/2014/main" id="{E72CE994-DCBA-4BAB-A6E2-F29A513AA00A}"/>
            </a:ext>
          </a:extLst>
        </xdr:cNvPr>
        <xdr:cNvSpPr/>
      </xdr:nvSpPr>
      <xdr:spPr>
        <a:xfrm>
          <a:off x="6667500" y="732692"/>
          <a:ext cx="1185265" cy="766354"/>
        </a:xfrm>
        <a:prstGeom prst="roundRect">
          <a:avLst/>
        </a:prstGeom>
        <a:noFill/>
        <a:ln w="2222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10</xdr:row>
      <xdr:rowOff>165652</xdr:rowOff>
    </xdr:from>
    <xdr:to>
      <xdr:col>3</xdr:col>
      <xdr:colOff>1223365</xdr:colOff>
      <xdr:row>11</xdr:row>
      <xdr:rowOff>766354</xdr:rowOff>
    </xdr:to>
    <xdr:sp macro="" textlink="">
      <xdr:nvSpPr>
        <xdr:cNvPr id="4" name="Rectangle à coins arrondis 79">
          <a:extLst>
            <a:ext uri="{FF2B5EF4-FFF2-40B4-BE49-F238E27FC236}">
              <a16:creationId xmlns:a16="http://schemas.microsoft.com/office/drawing/2014/main" id="{5BA11C9A-9B08-4D08-8CBC-F53B82634DE6}"/>
            </a:ext>
          </a:extLst>
        </xdr:cNvPr>
        <xdr:cNvSpPr/>
      </xdr:nvSpPr>
      <xdr:spPr>
        <a:xfrm>
          <a:off x="1480038" y="3506729"/>
          <a:ext cx="1204315" cy="761894"/>
        </a:xfrm>
        <a:prstGeom prst="roundRect">
          <a:avLst/>
        </a:prstGeom>
        <a:noFill/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10</xdr:row>
      <xdr:rowOff>165652</xdr:rowOff>
    </xdr:from>
    <xdr:to>
      <xdr:col>3</xdr:col>
      <xdr:colOff>1223365</xdr:colOff>
      <xdr:row>11</xdr:row>
      <xdr:rowOff>766354</xdr:rowOff>
    </xdr:to>
    <xdr:sp macro="" textlink="">
      <xdr:nvSpPr>
        <xdr:cNvPr id="5" name="Rectangle à coins arrondis 122">
          <a:extLst>
            <a:ext uri="{FF2B5EF4-FFF2-40B4-BE49-F238E27FC236}">
              <a16:creationId xmlns:a16="http://schemas.microsoft.com/office/drawing/2014/main" id="{33D7F12F-44BE-489D-9812-E5A4577B4A9A}"/>
            </a:ext>
          </a:extLst>
        </xdr:cNvPr>
        <xdr:cNvSpPr/>
      </xdr:nvSpPr>
      <xdr:spPr>
        <a:xfrm>
          <a:off x="1480038" y="3506729"/>
          <a:ext cx="1204315" cy="761894"/>
        </a:xfrm>
        <a:prstGeom prst="roundRect">
          <a:avLst/>
        </a:prstGeom>
        <a:noFill/>
        <a:ln w="22225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13251</xdr:colOff>
      <xdr:row>13</xdr:row>
      <xdr:rowOff>16566</xdr:rowOff>
    </xdr:from>
    <xdr:to>
      <xdr:col>3</xdr:col>
      <xdr:colOff>1198516</xdr:colOff>
      <xdr:row>14</xdr:row>
      <xdr:rowOff>20920</xdr:rowOff>
    </xdr:to>
    <xdr:sp macro="" textlink="">
      <xdr:nvSpPr>
        <xdr:cNvPr id="6" name="Rectangle à coins arrondis 129">
          <a:extLst>
            <a:ext uri="{FF2B5EF4-FFF2-40B4-BE49-F238E27FC236}">
              <a16:creationId xmlns:a16="http://schemas.microsoft.com/office/drawing/2014/main" id="{6790632B-0DA9-4E53-9D4E-4CB29E9B391B}"/>
            </a:ext>
          </a:extLst>
        </xdr:cNvPr>
        <xdr:cNvSpPr/>
      </xdr:nvSpPr>
      <xdr:spPr>
        <a:xfrm>
          <a:off x="1493289" y="4442028"/>
          <a:ext cx="1185265" cy="766354"/>
        </a:xfrm>
        <a:prstGeom prst="roundRect">
          <a:avLst/>
        </a:prstGeom>
        <a:noFill/>
        <a:ln w="22225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</xdr:col>
      <xdr:colOff>1223365</xdr:colOff>
      <xdr:row>5</xdr:row>
      <xdr:rowOff>766354</xdr:rowOff>
    </xdr:to>
    <xdr:sp macro="" textlink="">
      <xdr:nvSpPr>
        <xdr:cNvPr id="5" name="Rectangle à coins arrondis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190500" y="1684020"/>
          <a:ext cx="1223365" cy="766354"/>
        </a:xfrm>
        <a:prstGeom prst="roundRect">
          <a:avLst/>
        </a:prstGeom>
        <a:noFill/>
        <a:ln w="222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5</xdr:row>
      <xdr:rowOff>0</xdr:rowOff>
    </xdr:from>
    <xdr:to>
      <xdr:col>3</xdr:col>
      <xdr:colOff>1223365</xdr:colOff>
      <xdr:row>5</xdr:row>
      <xdr:rowOff>766354</xdr:rowOff>
    </xdr:to>
    <xdr:sp macro="" textlink="">
      <xdr:nvSpPr>
        <xdr:cNvPr id="6" name="Rectangle à coins arrondis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1524000" y="1684020"/>
          <a:ext cx="1223365" cy="766354"/>
        </a:xfrm>
        <a:prstGeom prst="roundRect">
          <a:avLst/>
        </a:prstGeom>
        <a:noFill/>
        <a:ln w="222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5</xdr:row>
      <xdr:rowOff>0</xdr:rowOff>
    </xdr:from>
    <xdr:to>
      <xdr:col>5</xdr:col>
      <xdr:colOff>1223365</xdr:colOff>
      <xdr:row>5</xdr:row>
      <xdr:rowOff>766354</xdr:rowOff>
    </xdr:to>
    <xdr:sp macro="" textlink="">
      <xdr:nvSpPr>
        <xdr:cNvPr id="7" name="Rectangle à coins arrondis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/>
      </xdr:nvSpPr>
      <xdr:spPr>
        <a:xfrm>
          <a:off x="2857500" y="1684020"/>
          <a:ext cx="1223365" cy="766354"/>
        </a:xfrm>
        <a:prstGeom prst="roundRect">
          <a:avLst/>
        </a:prstGeom>
        <a:noFill/>
        <a:ln w="222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6</xdr:col>
      <xdr:colOff>78828</xdr:colOff>
      <xdr:row>5</xdr:row>
      <xdr:rowOff>0</xdr:rowOff>
    </xdr:from>
    <xdr:to>
      <xdr:col>7</xdr:col>
      <xdr:colOff>1184608</xdr:colOff>
      <xdr:row>6</xdr:row>
      <xdr:rowOff>4354</xdr:rowOff>
    </xdr:to>
    <xdr:sp macro="" textlink="">
      <xdr:nvSpPr>
        <xdr:cNvPr id="8" name="Rectangle à coins arrondis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/>
      </xdr:nvSpPr>
      <xdr:spPr>
        <a:xfrm>
          <a:off x="4066190" y="1668517"/>
          <a:ext cx="1204315" cy="766354"/>
        </a:xfrm>
        <a:prstGeom prst="roundRect">
          <a:avLst/>
        </a:prstGeom>
        <a:noFill/>
        <a:ln w="222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1223365</xdr:colOff>
      <xdr:row>5</xdr:row>
      <xdr:rowOff>766354</xdr:rowOff>
    </xdr:to>
    <xdr:sp macro="" textlink="">
      <xdr:nvSpPr>
        <xdr:cNvPr id="9" name="Rectangle à coins arrondis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/>
      </xdr:nvSpPr>
      <xdr:spPr>
        <a:xfrm>
          <a:off x="5524500" y="1684020"/>
          <a:ext cx="1223365" cy="766354"/>
        </a:xfrm>
        <a:prstGeom prst="roundRect">
          <a:avLst/>
        </a:prstGeom>
        <a:noFill/>
        <a:ln w="222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*</a:t>
          </a:r>
        </a:p>
        <a:p>
          <a:endParaRPr lang="fr-FR"/>
        </a:p>
      </xdr:txBody>
    </xdr:sp>
    <xdr:clientData/>
  </xdr:twoCellAnchor>
  <xdr:twoCellAnchor>
    <xdr:from>
      <xdr:col>1</xdr:col>
      <xdr:colOff>0</xdr:colOff>
      <xdr:row>7</xdr:row>
      <xdr:rowOff>0</xdr:rowOff>
    </xdr:from>
    <xdr:to>
      <xdr:col>1</xdr:col>
      <xdr:colOff>1223365</xdr:colOff>
      <xdr:row>7</xdr:row>
      <xdr:rowOff>766354</xdr:rowOff>
    </xdr:to>
    <xdr:sp macro="" textlink="">
      <xdr:nvSpPr>
        <xdr:cNvPr id="11" name="Rectangle à coins arrondis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/>
      </xdr:nvSpPr>
      <xdr:spPr>
        <a:xfrm>
          <a:off x="190500" y="1684020"/>
          <a:ext cx="1223365" cy="766354"/>
        </a:xfrm>
        <a:prstGeom prst="roundRect">
          <a:avLst/>
        </a:prstGeom>
        <a:noFill/>
        <a:ln w="222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7</xdr:row>
      <xdr:rowOff>0</xdr:rowOff>
    </xdr:from>
    <xdr:to>
      <xdr:col>3</xdr:col>
      <xdr:colOff>1223365</xdr:colOff>
      <xdr:row>7</xdr:row>
      <xdr:rowOff>766354</xdr:rowOff>
    </xdr:to>
    <xdr:sp macro="" textlink="">
      <xdr:nvSpPr>
        <xdr:cNvPr id="12" name="Rectangle à coins arrondis 11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/>
      </xdr:nvSpPr>
      <xdr:spPr>
        <a:xfrm>
          <a:off x="1524000" y="1684020"/>
          <a:ext cx="1223365" cy="766354"/>
        </a:xfrm>
        <a:prstGeom prst="roundRect">
          <a:avLst/>
        </a:prstGeom>
        <a:noFill/>
        <a:ln w="222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7</xdr:row>
      <xdr:rowOff>0</xdr:rowOff>
    </xdr:from>
    <xdr:to>
      <xdr:col>5</xdr:col>
      <xdr:colOff>1223365</xdr:colOff>
      <xdr:row>7</xdr:row>
      <xdr:rowOff>766354</xdr:rowOff>
    </xdr:to>
    <xdr:sp macro="" textlink="">
      <xdr:nvSpPr>
        <xdr:cNvPr id="13" name="Rectangle à coins arrondis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/>
      </xdr:nvSpPr>
      <xdr:spPr>
        <a:xfrm>
          <a:off x="2857500" y="1684020"/>
          <a:ext cx="1223365" cy="766354"/>
        </a:xfrm>
        <a:prstGeom prst="roundRect">
          <a:avLst/>
        </a:prstGeom>
        <a:noFill/>
        <a:ln w="222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1223365</xdr:colOff>
      <xdr:row>7</xdr:row>
      <xdr:rowOff>766354</xdr:rowOff>
    </xdr:to>
    <xdr:sp macro="" textlink="">
      <xdr:nvSpPr>
        <xdr:cNvPr id="14" name="Rectangle à coins arrondis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/>
      </xdr:nvSpPr>
      <xdr:spPr>
        <a:xfrm>
          <a:off x="4191000" y="1684020"/>
          <a:ext cx="1223365" cy="766354"/>
        </a:xfrm>
        <a:prstGeom prst="roundRect">
          <a:avLst/>
        </a:prstGeom>
        <a:noFill/>
        <a:ln w="222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7</xdr:row>
      <xdr:rowOff>0</xdr:rowOff>
    </xdr:from>
    <xdr:to>
      <xdr:col>9</xdr:col>
      <xdr:colOff>1223365</xdr:colOff>
      <xdr:row>7</xdr:row>
      <xdr:rowOff>766354</xdr:rowOff>
    </xdr:to>
    <xdr:sp macro="" textlink="">
      <xdr:nvSpPr>
        <xdr:cNvPr id="15" name="Rectangle à coins arrondis 14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/>
      </xdr:nvSpPr>
      <xdr:spPr>
        <a:xfrm>
          <a:off x="5524500" y="1684020"/>
          <a:ext cx="1223365" cy="766354"/>
        </a:xfrm>
        <a:prstGeom prst="roundRect">
          <a:avLst/>
        </a:prstGeom>
        <a:noFill/>
        <a:ln w="222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*</a:t>
          </a:r>
        </a:p>
        <a:p>
          <a:endParaRPr lang="fr-FR"/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1223365</xdr:colOff>
      <xdr:row>9</xdr:row>
      <xdr:rowOff>766354</xdr:rowOff>
    </xdr:to>
    <xdr:sp macro="" textlink="">
      <xdr:nvSpPr>
        <xdr:cNvPr id="16" name="Rectangle à coins arrondis 15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/>
      </xdr:nvSpPr>
      <xdr:spPr>
        <a:xfrm>
          <a:off x="190500" y="1684020"/>
          <a:ext cx="1223365" cy="766354"/>
        </a:xfrm>
        <a:prstGeom prst="roundRect">
          <a:avLst/>
        </a:prstGeom>
        <a:noFill/>
        <a:ln w="222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9</xdr:row>
      <xdr:rowOff>0</xdr:rowOff>
    </xdr:from>
    <xdr:to>
      <xdr:col>3</xdr:col>
      <xdr:colOff>1223365</xdr:colOff>
      <xdr:row>9</xdr:row>
      <xdr:rowOff>766354</xdr:rowOff>
    </xdr:to>
    <xdr:sp macro="" textlink="">
      <xdr:nvSpPr>
        <xdr:cNvPr id="17" name="Rectangle à coins arrondis 16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/>
      </xdr:nvSpPr>
      <xdr:spPr>
        <a:xfrm>
          <a:off x="1524000" y="1684020"/>
          <a:ext cx="1223365" cy="766354"/>
        </a:xfrm>
        <a:prstGeom prst="roundRect">
          <a:avLst/>
        </a:prstGeom>
        <a:noFill/>
        <a:ln w="222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9</xdr:row>
      <xdr:rowOff>0</xdr:rowOff>
    </xdr:from>
    <xdr:to>
      <xdr:col>5</xdr:col>
      <xdr:colOff>1223365</xdr:colOff>
      <xdr:row>9</xdr:row>
      <xdr:rowOff>766354</xdr:rowOff>
    </xdr:to>
    <xdr:sp macro="" textlink="">
      <xdr:nvSpPr>
        <xdr:cNvPr id="18" name="Rectangle à coins arrondis 17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SpPr/>
      </xdr:nvSpPr>
      <xdr:spPr>
        <a:xfrm>
          <a:off x="2857500" y="1684020"/>
          <a:ext cx="1223365" cy="766354"/>
        </a:xfrm>
        <a:prstGeom prst="roundRect">
          <a:avLst/>
        </a:prstGeom>
        <a:noFill/>
        <a:ln w="222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7</xdr:col>
      <xdr:colOff>1223365</xdr:colOff>
      <xdr:row>9</xdr:row>
      <xdr:rowOff>766354</xdr:rowOff>
    </xdr:to>
    <xdr:sp macro="" textlink="">
      <xdr:nvSpPr>
        <xdr:cNvPr id="19" name="Rectangle à coins arrondis 18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SpPr/>
      </xdr:nvSpPr>
      <xdr:spPr>
        <a:xfrm>
          <a:off x="4191000" y="1684020"/>
          <a:ext cx="1223365" cy="766354"/>
        </a:xfrm>
        <a:prstGeom prst="roundRect">
          <a:avLst/>
        </a:prstGeom>
        <a:noFill/>
        <a:ln w="222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9</xdr:row>
      <xdr:rowOff>0</xdr:rowOff>
    </xdr:from>
    <xdr:to>
      <xdr:col>9</xdr:col>
      <xdr:colOff>1223365</xdr:colOff>
      <xdr:row>9</xdr:row>
      <xdr:rowOff>766354</xdr:rowOff>
    </xdr:to>
    <xdr:sp macro="" textlink="">
      <xdr:nvSpPr>
        <xdr:cNvPr id="20" name="Rectangle à coins arrondis 19">
          <a:extLst>
            <a:ext uri="{FF2B5EF4-FFF2-40B4-BE49-F238E27FC236}">
              <a16:creationId xmlns:a16="http://schemas.microsoft.com/office/drawing/2014/main" id="{00000000-0008-0000-0400-000014000000}"/>
            </a:ext>
          </a:extLst>
        </xdr:cNvPr>
        <xdr:cNvSpPr/>
      </xdr:nvSpPr>
      <xdr:spPr>
        <a:xfrm>
          <a:off x="5524500" y="1684020"/>
          <a:ext cx="1223365" cy="766354"/>
        </a:xfrm>
        <a:prstGeom prst="roundRect">
          <a:avLst/>
        </a:prstGeom>
        <a:noFill/>
        <a:ln w="222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*</a:t>
          </a:r>
        </a:p>
        <a:p>
          <a:endParaRPr lang="fr-FR"/>
        </a:p>
      </xdr:txBody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1223365</xdr:colOff>
      <xdr:row>11</xdr:row>
      <xdr:rowOff>766354</xdr:rowOff>
    </xdr:to>
    <xdr:sp macro="" textlink="">
      <xdr:nvSpPr>
        <xdr:cNvPr id="21" name="Rectangle à coins arrondis 20"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SpPr/>
      </xdr:nvSpPr>
      <xdr:spPr>
        <a:xfrm>
          <a:off x="190500" y="1684020"/>
          <a:ext cx="1223365" cy="766354"/>
        </a:xfrm>
        <a:prstGeom prst="roundRect">
          <a:avLst/>
        </a:prstGeom>
        <a:noFill/>
        <a:ln w="222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11</xdr:row>
      <xdr:rowOff>0</xdr:rowOff>
    </xdr:from>
    <xdr:to>
      <xdr:col>5</xdr:col>
      <xdr:colOff>1223365</xdr:colOff>
      <xdr:row>11</xdr:row>
      <xdr:rowOff>766354</xdr:rowOff>
    </xdr:to>
    <xdr:sp macro="" textlink="">
      <xdr:nvSpPr>
        <xdr:cNvPr id="22" name="Rectangle à coins arrondis 21">
          <a:extLst>
            <a:ext uri="{FF2B5EF4-FFF2-40B4-BE49-F238E27FC236}">
              <a16:creationId xmlns:a16="http://schemas.microsoft.com/office/drawing/2014/main" id="{00000000-0008-0000-0400-000016000000}"/>
            </a:ext>
          </a:extLst>
        </xdr:cNvPr>
        <xdr:cNvSpPr/>
      </xdr:nvSpPr>
      <xdr:spPr>
        <a:xfrm>
          <a:off x="1524000" y="1684020"/>
          <a:ext cx="1223365" cy="766354"/>
        </a:xfrm>
        <a:prstGeom prst="roundRect">
          <a:avLst/>
        </a:prstGeom>
        <a:noFill/>
        <a:ln w="222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11</xdr:row>
      <xdr:rowOff>0</xdr:rowOff>
    </xdr:from>
    <xdr:to>
      <xdr:col>5</xdr:col>
      <xdr:colOff>1223365</xdr:colOff>
      <xdr:row>11</xdr:row>
      <xdr:rowOff>766354</xdr:rowOff>
    </xdr:to>
    <xdr:sp macro="" textlink="">
      <xdr:nvSpPr>
        <xdr:cNvPr id="23" name="Rectangle à coins arrondis 22">
          <a:extLst>
            <a:ext uri="{FF2B5EF4-FFF2-40B4-BE49-F238E27FC236}">
              <a16:creationId xmlns:a16="http://schemas.microsoft.com/office/drawing/2014/main" id="{00000000-0008-0000-0400-000017000000}"/>
            </a:ext>
          </a:extLst>
        </xdr:cNvPr>
        <xdr:cNvSpPr/>
      </xdr:nvSpPr>
      <xdr:spPr>
        <a:xfrm>
          <a:off x="2857500" y="1684020"/>
          <a:ext cx="1223365" cy="766354"/>
        </a:xfrm>
        <a:prstGeom prst="roundRect">
          <a:avLst/>
        </a:prstGeom>
        <a:noFill/>
        <a:ln w="222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11</xdr:row>
      <xdr:rowOff>0</xdr:rowOff>
    </xdr:from>
    <xdr:to>
      <xdr:col>5</xdr:col>
      <xdr:colOff>1223365</xdr:colOff>
      <xdr:row>11</xdr:row>
      <xdr:rowOff>766354</xdr:rowOff>
    </xdr:to>
    <xdr:sp macro="" textlink="">
      <xdr:nvSpPr>
        <xdr:cNvPr id="24" name="Rectangle à coins arrondis 23">
          <a:extLst>
            <a:ext uri="{FF2B5EF4-FFF2-40B4-BE49-F238E27FC236}">
              <a16:creationId xmlns:a16="http://schemas.microsoft.com/office/drawing/2014/main" id="{00000000-0008-0000-0400-000018000000}"/>
            </a:ext>
          </a:extLst>
        </xdr:cNvPr>
        <xdr:cNvSpPr/>
      </xdr:nvSpPr>
      <xdr:spPr>
        <a:xfrm>
          <a:off x="4191000" y="1684020"/>
          <a:ext cx="1223365" cy="766354"/>
        </a:xfrm>
        <a:prstGeom prst="roundRect">
          <a:avLst/>
        </a:prstGeom>
        <a:noFill/>
        <a:ln w="222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4</xdr:row>
      <xdr:rowOff>165652</xdr:rowOff>
    </xdr:from>
    <xdr:to>
      <xdr:col>11</xdr:col>
      <xdr:colOff>1223365</xdr:colOff>
      <xdr:row>5</xdr:row>
      <xdr:rowOff>766354</xdr:rowOff>
    </xdr:to>
    <xdr:sp macro="" textlink="">
      <xdr:nvSpPr>
        <xdr:cNvPr id="26" name="Rectangle à coins arrondis 25">
          <a:extLst>
            <a:ext uri="{FF2B5EF4-FFF2-40B4-BE49-F238E27FC236}">
              <a16:creationId xmlns:a16="http://schemas.microsoft.com/office/drawing/2014/main" id="{00000000-0008-0000-0400-00001A000000}"/>
            </a:ext>
          </a:extLst>
        </xdr:cNvPr>
        <xdr:cNvSpPr/>
      </xdr:nvSpPr>
      <xdr:spPr>
        <a:xfrm>
          <a:off x="6858000" y="168203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4</xdr:row>
      <xdr:rowOff>165652</xdr:rowOff>
    </xdr:from>
    <xdr:to>
      <xdr:col>13</xdr:col>
      <xdr:colOff>1223365</xdr:colOff>
      <xdr:row>5</xdr:row>
      <xdr:rowOff>766354</xdr:rowOff>
    </xdr:to>
    <xdr:sp macro="" textlink="">
      <xdr:nvSpPr>
        <xdr:cNvPr id="27" name="Rectangle à coins arrondis 26">
          <a:extLst>
            <a:ext uri="{FF2B5EF4-FFF2-40B4-BE49-F238E27FC236}">
              <a16:creationId xmlns:a16="http://schemas.microsoft.com/office/drawing/2014/main" id="{00000000-0008-0000-0400-00001B000000}"/>
            </a:ext>
          </a:extLst>
        </xdr:cNvPr>
        <xdr:cNvSpPr/>
      </xdr:nvSpPr>
      <xdr:spPr>
        <a:xfrm>
          <a:off x="8191500" y="168203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6</xdr:row>
      <xdr:rowOff>165652</xdr:rowOff>
    </xdr:from>
    <xdr:to>
      <xdr:col>11</xdr:col>
      <xdr:colOff>1223365</xdr:colOff>
      <xdr:row>7</xdr:row>
      <xdr:rowOff>766354</xdr:rowOff>
    </xdr:to>
    <xdr:sp macro="" textlink="">
      <xdr:nvSpPr>
        <xdr:cNvPr id="28" name="Rectangle à coins arrondis 27">
          <a:extLst>
            <a:ext uri="{FF2B5EF4-FFF2-40B4-BE49-F238E27FC236}">
              <a16:creationId xmlns:a16="http://schemas.microsoft.com/office/drawing/2014/main" id="{00000000-0008-0000-0400-00001C000000}"/>
            </a:ext>
          </a:extLst>
        </xdr:cNvPr>
        <xdr:cNvSpPr/>
      </xdr:nvSpPr>
      <xdr:spPr>
        <a:xfrm>
          <a:off x="6858000" y="261929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6</xdr:row>
      <xdr:rowOff>165652</xdr:rowOff>
    </xdr:from>
    <xdr:to>
      <xdr:col>13</xdr:col>
      <xdr:colOff>1223365</xdr:colOff>
      <xdr:row>7</xdr:row>
      <xdr:rowOff>766354</xdr:rowOff>
    </xdr:to>
    <xdr:sp macro="" textlink="">
      <xdr:nvSpPr>
        <xdr:cNvPr id="29" name="Rectangle à coins arrondis 28">
          <a:extLst>
            <a:ext uri="{FF2B5EF4-FFF2-40B4-BE49-F238E27FC236}">
              <a16:creationId xmlns:a16="http://schemas.microsoft.com/office/drawing/2014/main" id="{00000000-0008-0000-0400-00001D000000}"/>
            </a:ext>
          </a:extLst>
        </xdr:cNvPr>
        <xdr:cNvSpPr/>
      </xdr:nvSpPr>
      <xdr:spPr>
        <a:xfrm>
          <a:off x="8191500" y="261929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8</xdr:row>
      <xdr:rowOff>165652</xdr:rowOff>
    </xdr:from>
    <xdr:to>
      <xdr:col>11</xdr:col>
      <xdr:colOff>1223365</xdr:colOff>
      <xdr:row>9</xdr:row>
      <xdr:rowOff>766354</xdr:rowOff>
    </xdr:to>
    <xdr:sp macro="" textlink="">
      <xdr:nvSpPr>
        <xdr:cNvPr id="30" name="Rectangle à coins arrondis 29">
          <a:extLst>
            <a:ext uri="{FF2B5EF4-FFF2-40B4-BE49-F238E27FC236}">
              <a16:creationId xmlns:a16="http://schemas.microsoft.com/office/drawing/2014/main" id="{00000000-0008-0000-0400-00001E000000}"/>
            </a:ext>
          </a:extLst>
        </xdr:cNvPr>
        <xdr:cNvSpPr/>
      </xdr:nvSpPr>
      <xdr:spPr>
        <a:xfrm>
          <a:off x="6858000" y="355655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8</xdr:row>
      <xdr:rowOff>165652</xdr:rowOff>
    </xdr:from>
    <xdr:to>
      <xdr:col>13</xdr:col>
      <xdr:colOff>1223365</xdr:colOff>
      <xdr:row>9</xdr:row>
      <xdr:rowOff>766354</xdr:rowOff>
    </xdr:to>
    <xdr:sp macro="" textlink="">
      <xdr:nvSpPr>
        <xdr:cNvPr id="31" name="Rectangle à coins arrondis 30">
          <a:extLst>
            <a:ext uri="{FF2B5EF4-FFF2-40B4-BE49-F238E27FC236}">
              <a16:creationId xmlns:a16="http://schemas.microsoft.com/office/drawing/2014/main" id="{00000000-0008-0000-0400-00001F000000}"/>
            </a:ext>
          </a:extLst>
        </xdr:cNvPr>
        <xdr:cNvSpPr/>
      </xdr:nvSpPr>
      <xdr:spPr>
        <a:xfrm>
          <a:off x="8191500" y="355655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4</xdr:row>
      <xdr:rowOff>165652</xdr:rowOff>
    </xdr:from>
    <xdr:to>
      <xdr:col>13</xdr:col>
      <xdr:colOff>1223365</xdr:colOff>
      <xdr:row>5</xdr:row>
      <xdr:rowOff>766354</xdr:rowOff>
    </xdr:to>
    <xdr:sp macro="" textlink="">
      <xdr:nvSpPr>
        <xdr:cNvPr id="34" name="Rectangle à coins arrondis 33">
          <a:extLst>
            <a:ext uri="{FF2B5EF4-FFF2-40B4-BE49-F238E27FC236}">
              <a16:creationId xmlns:a16="http://schemas.microsoft.com/office/drawing/2014/main" id="{00000000-0008-0000-0400-000022000000}"/>
            </a:ext>
          </a:extLst>
        </xdr:cNvPr>
        <xdr:cNvSpPr/>
      </xdr:nvSpPr>
      <xdr:spPr>
        <a:xfrm>
          <a:off x="8191500" y="168203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6</xdr:row>
      <xdr:rowOff>165652</xdr:rowOff>
    </xdr:from>
    <xdr:to>
      <xdr:col>11</xdr:col>
      <xdr:colOff>1223365</xdr:colOff>
      <xdr:row>7</xdr:row>
      <xdr:rowOff>766354</xdr:rowOff>
    </xdr:to>
    <xdr:sp macro="" textlink="">
      <xdr:nvSpPr>
        <xdr:cNvPr id="35" name="Rectangle à coins arrondis 34">
          <a:extLst>
            <a:ext uri="{FF2B5EF4-FFF2-40B4-BE49-F238E27FC236}">
              <a16:creationId xmlns:a16="http://schemas.microsoft.com/office/drawing/2014/main" id="{00000000-0008-0000-0400-000023000000}"/>
            </a:ext>
          </a:extLst>
        </xdr:cNvPr>
        <xdr:cNvSpPr/>
      </xdr:nvSpPr>
      <xdr:spPr>
        <a:xfrm>
          <a:off x="6858000" y="261929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6</xdr:row>
      <xdr:rowOff>165652</xdr:rowOff>
    </xdr:from>
    <xdr:to>
      <xdr:col>13</xdr:col>
      <xdr:colOff>1223365</xdr:colOff>
      <xdr:row>7</xdr:row>
      <xdr:rowOff>766354</xdr:rowOff>
    </xdr:to>
    <xdr:sp macro="" textlink="">
      <xdr:nvSpPr>
        <xdr:cNvPr id="36" name="Rectangle à coins arrondis 35">
          <a:extLst>
            <a:ext uri="{FF2B5EF4-FFF2-40B4-BE49-F238E27FC236}">
              <a16:creationId xmlns:a16="http://schemas.microsoft.com/office/drawing/2014/main" id="{00000000-0008-0000-0400-000024000000}"/>
            </a:ext>
          </a:extLst>
        </xdr:cNvPr>
        <xdr:cNvSpPr/>
      </xdr:nvSpPr>
      <xdr:spPr>
        <a:xfrm>
          <a:off x="8191500" y="261929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6</xdr:row>
      <xdr:rowOff>165652</xdr:rowOff>
    </xdr:from>
    <xdr:to>
      <xdr:col>13</xdr:col>
      <xdr:colOff>1223365</xdr:colOff>
      <xdr:row>7</xdr:row>
      <xdr:rowOff>766354</xdr:rowOff>
    </xdr:to>
    <xdr:sp macro="" textlink="">
      <xdr:nvSpPr>
        <xdr:cNvPr id="37" name="Rectangle à coins arrondis 36">
          <a:extLst>
            <a:ext uri="{FF2B5EF4-FFF2-40B4-BE49-F238E27FC236}">
              <a16:creationId xmlns:a16="http://schemas.microsoft.com/office/drawing/2014/main" id="{00000000-0008-0000-0400-000025000000}"/>
            </a:ext>
          </a:extLst>
        </xdr:cNvPr>
        <xdr:cNvSpPr/>
      </xdr:nvSpPr>
      <xdr:spPr>
        <a:xfrm>
          <a:off x="8191500" y="261929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8</xdr:row>
      <xdr:rowOff>165652</xdr:rowOff>
    </xdr:from>
    <xdr:to>
      <xdr:col>11</xdr:col>
      <xdr:colOff>1223365</xdr:colOff>
      <xdr:row>9</xdr:row>
      <xdr:rowOff>766354</xdr:rowOff>
    </xdr:to>
    <xdr:sp macro="" textlink="">
      <xdr:nvSpPr>
        <xdr:cNvPr id="38" name="Rectangle à coins arrondis 37">
          <a:extLst>
            <a:ext uri="{FF2B5EF4-FFF2-40B4-BE49-F238E27FC236}">
              <a16:creationId xmlns:a16="http://schemas.microsoft.com/office/drawing/2014/main" id="{00000000-0008-0000-0400-000026000000}"/>
            </a:ext>
          </a:extLst>
        </xdr:cNvPr>
        <xdr:cNvSpPr/>
      </xdr:nvSpPr>
      <xdr:spPr>
        <a:xfrm>
          <a:off x="6858000" y="355655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8</xdr:row>
      <xdr:rowOff>165652</xdr:rowOff>
    </xdr:from>
    <xdr:to>
      <xdr:col>13</xdr:col>
      <xdr:colOff>1223365</xdr:colOff>
      <xdr:row>9</xdr:row>
      <xdr:rowOff>766354</xdr:rowOff>
    </xdr:to>
    <xdr:sp macro="" textlink="">
      <xdr:nvSpPr>
        <xdr:cNvPr id="39" name="Rectangle à coins arrondis 38">
          <a:extLst>
            <a:ext uri="{FF2B5EF4-FFF2-40B4-BE49-F238E27FC236}">
              <a16:creationId xmlns:a16="http://schemas.microsoft.com/office/drawing/2014/main" id="{00000000-0008-0000-0400-000027000000}"/>
            </a:ext>
          </a:extLst>
        </xdr:cNvPr>
        <xdr:cNvSpPr/>
      </xdr:nvSpPr>
      <xdr:spPr>
        <a:xfrm>
          <a:off x="8191500" y="355655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8</xdr:row>
      <xdr:rowOff>165652</xdr:rowOff>
    </xdr:from>
    <xdr:to>
      <xdr:col>13</xdr:col>
      <xdr:colOff>1223365</xdr:colOff>
      <xdr:row>9</xdr:row>
      <xdr:rowOff>766354</xdr:rowOff>
    </xdr:to>
    <xdr:sp macro="" textlink="">
      <xdr:nvSpPr>
        <xdr:cNvPr id="40" name="Rectangle à coins arrondis 39">
          <a:extLst>
            <a:ext uri="{FF2B5EF4-FFF2-40B4-BE49-F238E27FC236}">
              <a16:creationId xmlns:a16="http://schemas.microsoft.com/office/drawing/2014/main" id="{00000000-0008-0000-0400-000028000000}"/>
            </a:ext>
          </a:extLst>
        </xdr:cNvPr>
        <xdr:cNvSpPr/>
      </xdr:nvSpPr>
      <xdr:spPr>
        <a:xfrm>
          <a:off x="8191500" y="355655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3</xdr:row>
      <xdr:rowOff>0</xdr:rowOff>
    </xdr:from>
    <xdr:to>
      <xdr:col>1</xdr:col>
      <xdr:colOff>1223365</xdr:colOff>
      <xdr:row>4</xdr:row>
      <xdr:rowOff>8965</xdr:rowOff>
    </xdr:to>
    <xdr:sp macro="" textlink="">
      <xdr:nvSpPr>
        <xdr:cNvPr id="58" name="Rectangle à coins arrondis 57">
          <a:extLst>
            <a:ext uri="{FF2B5EF4-FFF2-40B4-BE49-F238E27FC236}">
              <a16:creationId xmlns:a16="http://schemas.microsoft.com/office/drawing/2014/main" id="{00000000-0008-0000-0400-00003A000000}"/>
            </a:ext>
          </a:extLst>
        </xdr:cNvPr>
        <xdr:cNvSpPr/>
      </xdr:nvSpPr>
      <xdr:spPr>
        <a:xfrm>
          <a:off x="190500" y="746760"/>
          <a:ext cx="1223365" cy="778585"/>
        </a:xfrm>
        <a:prstGeom prst="roundRect">
          <a:avLst/>
        </a:prstGeom>
        <a:noFill/>
        <a:ln w="22225">
          <a:solidFill>
            <a:schemeClr val="accent1">
              <a:lumMod val="75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=uyiy</a:t>
          </a:r>
        </a:p>
      </xdr:txBody>
    </xdr:sp>
    <xdr:clientData/>
  </xdr:twoCellAnchor>
  <xdr:twoCellAnchor>
    <xdr:from>
      <xdr:col>0</xdr:col>
      <xdr:colOff>157656</xdr:colOff>
      <xdr:row>13</xdr:row>
      <xdr:rowOff>0</xdr:rowOff>
    </xdr:from>
    <xdr:to>
      <xdr:col>14</xdr:col>
      <xdr:colOff>8967</xdr:colOff>
      <xdr:row>14</xdr:row>
      <xdr:rowOff>8965</xdr:rowOff>
    </xdr:to>
    <xdr:sp macro="" textlink="">
      <xdr:nvSpPr>
        <xdr:cNvPr id="62" name="Rectangle à coins arrondis 61">
          <a:extLst>
            <a:ext uri="{FF2B5EF4-FFF2-40B4-BE49-F238E27FC236}">
              <a16:creationId xmlns:a16="http://schemas.microsoft.com/office/drawing/2014/main" id="{00000000-0008-0000-0400-00003E000000}"/>
            </a:ext>
          </a:extLst>
        </xdr:cNvPr>
        <xdr:cNvSpPr/>
      </xdr:nvSpPr>
      <xdr:spPr>
        <a:xfrm>
          <a:off x="157656" y="5373414"/>
          <a:ext cx="9041294" cy="770965"/>
        </a:xfrm>
        <a:prstGeom prst="roundRect">
          <a:avLst/>
        </a:prstGeom>
        <a:noFill/>
        <a:ln w="22225">
          <a:solidFill>
            <a:schemeClr val="tx1">
              <a:lumMod val="50000"/>
              <a:lumOff val="5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 editAs="oneCell">
    <xdr:from>
      <xdr:col>14</xdr:col>
      <xdr:colOff>2914</xdr:colOff>
      <xdr:row>0</xdr:row>
      <xdr:rowOff>12558</xdr:rowOff>
    </xdr:from>
    <xdr:to>
      <xdr:col>31</xdr:col>
      <xdr:colOff>11430</xdr:colOff>
      <xdr:row>2</xdr:row>
      <xdr:rowOff>40781</xdr:rowOff>
    </xdr:to>
    <xdr:pic>
      <xdr:nvPicPr>
        <xdr:cNvPr id="296919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400-0000D787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192897" y="12558"/>
          <a:ext cx="606292" cy="6062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</xdr:col>
      <xdr:colOff>70820</xdr:colOff>
      <xdr:row>5</xdr:row>
      <xdr:rowOff>268942</xdr:rowOff>
    </xdr:from>
    <xdr:to>
      <xdr:col>31</xdr:col>
      <xdr:colOff>349624</xdr:colOff>
      <xdr:row>5</xdr:row>
      <xdr:rowOff>546783</xdr:rowOff>
    </xdr:to>
    <xdr:sp macro="" textlink="">
      <xdr:nvSpPr>
        <xdr:cNvPr id="51" name="Cœur 50">
          <a:extLst>
            <a:ext uri="{FF2B5EF4-FFF2-40B4-BE49-F238E27FC236}">
              <a16:creationId xmlns:a16="http://schemas.microsoft.com/office/drawing/2014/main" id="{00000000-0008-0000-0400-000033000000}"/>
            </a:ext>
          </a:extLst>
        </xdr:cNvPr>
        <xdr:cNvSpPr/>
      </xdr:nvSpPr>
      <xdr:spPr>
        <a:xfrm>
          <a:off x="9649160" y="1952962"/>
          <a:ext cx="278804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116540</xdr:colOff>
      <xdr:row>7</xdr:row>
      <xdr:rowOff>242045</xdr:rowOff>
    </xdr:from>
    <xdr:to>
      <xdr:col>31</xdr:col>
      <xdr:colOff>439270</xdr:colOff>
      <xdr:row>7</xdr:row>
      <xdr:rowOff>546846</xdr:rowOff>
    </xdr:to>
    <xdr:sp macro="" textlink="">
      <xdr:nvSpPr>
        <xdr:cNvPr id="52" name="Étoile à 5 branches 51">
          <a:extLst>
            <a:ext uri="{FF2B5EF4-FFF2-40B4-BE49-F238E27FC236}">
              <a16:creationId xmlns:a16="http://schemas.microsoft.com/office/drawing/2014/main" id="{00000000-0008-0000-0400-000034000000}"/>
            </a:ext>
          </a:extLst>
        </xdr:cNvPr>
        <xdr:cNvSpPr/>
      </xdr:nvSpPr>
      <xdr:spPr>
        <a:xfrm>
          <a:off x="9694880" y="2863325"/>
          <a:ext cx="322730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143433</xdr:colOff>
      <xdr:row>9</xdr:row>
      <xdr:rowOff>152401</xdr:rowOff>
    </xdr:from>
    <xdr:to>
      <xdr:col>31</xdr:col>
      <xdr:colOff>467433</xdr:colOff>
      <xdr:row>9</xdr:row>
      <xdr:rowOff>259976</xdr:rowOff>
    </xdr:to>
    <xdr:sp macro="" textlink="">
      <xdr:nvSpPr>
        <xdr:cNvPr id="53" name="Flèche droite 52">
          <a:extLst>
            <a:ext uri="{FF2B5EF4-FFF2-40B4-BE49-F238E27FC236}">
              <a16:creationId xmlns:a16="http://schemas.microsoft.com/office/drawing/2014/main" id="{00000000-0008-0000-0400-000035000000}"/>
            </a:ext>
          </a:extLst>
        </xdr:cNvPr>
        <xdr:cNvSpPr/>
      </xdr:nvSpPr>
      <xdr:spPr>
        <a:xfrm>
          <a:off x="9721773" y="3710941"/>
          <a:ext cx="324000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152400</xdr:colOff>
      <xdr:row>9</xdr:row>
      <xdr:rowOff>441960</xdr:rowOff>
    </xdr:from>
    <xdr:to>
      <xdr:col>32</xdr:col>
      <xdr:colOff>358139</xdr:colOff>
      <xdr:row>11</xdr:row>
      <xdr:rowOff>144780</xdr:rowOff>
    </xdr:to>
    <xdr:pic>
      <xdr:nvPicPr>
        <xdr:cNvPr id="296923" name="Image 53">
          <a:extLst>
            <a:ext uri="{FF2B5EF4-FFF2-40B4-BE49-F238E27FC236}">
              <a16:creationId xmlns:a16="http://schemas.microsoft.com/office/drawing/2014/main" id="{00000000-0008-0000-0400-0000DB87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84080" y="4000500"/>
          <a:ext cx="876300" cy="640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31</xdr:col>
      <xdr:colOff>137160</xdr:colOff>
      <xdr:row>11</xdr:row>
      <xdr:rowOff>106680</xdr:rowOff>
    </xdr:from>
    <xdr:to>
      <xdr:col>32</xdr:col>
      <xdr:colOff>335279</xdr:colOff>
      <xdr:row>11</xdr:row>
      <xdr:rowOff>754380</xdr:rowOff>
    </xdr:to>
    <xdr:pic>
      <xdr:nvPicPr>
        <xdr:cNvPr id="296924" name="Image 54">
          <a:extLst>
            <a:ext uri="{FF2B5EF4-FFF2-40B4-BE49-F238E27FC236}">
              <a16:creationId xmlns:a16="http://schemas.microsoft.com/office/drawing/2014/main" id="{00000000-0008-0000-0400-0000DC87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68840" y="4602480"/>
          <a:ext cx="86868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31</xdr:col>
      <xdr:colOff>80683</xdr:colOff>
      <xdr:row>3</xdr:row>
      <xdr:rowOff>349622</xdr:rowOff>
    </xdr:from>
    <xdr:to>
      <xdr:col>31</xdr:col>
      <xdr:colOff>367552</xdr:colOff>
      <xdr:row>3</xdr:row>
      <xdr:rowOff>628053</xdr:rowOff>
    </xdr:to>
    <xdr:sp macro="" textlink="">
      <xdr:nvSpPr>
        <xdr:cNvPr id="56" name="Émoticône 55">
          <a:extLst>
            <a:ext uri="{FF2B5EF4-FFF2-40B4-BE49-F238E27FC236}">
              <a16:creationId xmlns:a16="http://schemas.microsoft.com/office/drawing/2014/main" id="{00000000-0008-0000-0400-000038000000}"/>
            </a:ext>
          </a:extLst>
        </xdr:cNvPr>
        <xdr:cNvSpPr/>
      </xdr:nvSpPr>
      <xdr:spPr>
        <a:xfrm>
          <a:off x="9659023" y="1096382"/>
          <a:ext cx="286869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373380</xdr:colOff>
      <xdr:row>10</xdr:row>
      <xdr:rowOff>137160</xdr:rowOff>
    </xdr:from>
    <xdr:to>
      <xdr:col>33</xdr:col>
      <xdr:colOff>579120</xdr:colOff>
      <xdr:row>11</xdr:row>
      <xdr:rowOff>609600</xdr:rowOff>
    </xdr:to>
    <xdr:pic>
      <xdr:nvPicPr>
        <xdr:cNvPr id="296926" name="Image 56">
          <a:extLst>
            <a:ext uri="{FF2B5EF4-FFF2-40B4-BE49-F238E27FC236}">
              <a16:creationId xmlns:a16="http://schemas.microsoft.com/office/drawing/2014/main" id="{00000000-0008-0000-0400-0000DE87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75620" y="4465320"/>
          <a:ext cx="876300" cy="640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33</xdr:col>
      <xdr:colOff>662940</xdr:colOff>
      <xdr:row>10</xdr:row>
      <xdr:rowOff>45720</xdr:rowOff>
    </xdr:from>
    <xdr:to>
      <xdr:col>35</xdr:col>
      <xdr:colOff>198120</xdr:colOff>
      <xdr:row>11</xdr:row>
      <xdr:rowOff>525780</xdr:rowOff>
    </xdr:to>
    <xdr:pic>
      <xdr:nvPicPr>
        <xdr:cNvPr id="296927" name="Image 62">
          <a:extLst>
            <a:ext uri="{FF2B5EF4-FFF2-40B4-BE49-F238E27FC236}">
              <a16:creationId xmlns:a16="http://schemas.microsoft.com/office/drawing/2014/main" id="{00000000-0008-0000-0400-0000DF87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35740" y="4373880"/>
          <a:ext cx="8763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32</xdr:col>
      <xdr:colOff>388620</xdr:colOff>
      <xdr:row>9</xdr:row>
      <xdr:rowOff>358140</xdr:rowOff>
    </xdr:from>
    <xdr:to>
      <xdr:col>33</xdr:col>
      <xdr:colOff>586740</xdr:colOff>
      <xdr:row>11</xdr:row>
      <xdr:rowOff>68580</xdr:rowOff>
    </xdr:to>
    <xdr:pic>
      <xdr:nvPicPr>
        <xdr:cNvPr id="296928" name="Image 63">
          <a:extLst>
            <a:ext uri="{FF2B5EF4-FFF2-40B4-BE49-F238E27FC236}">
              <a16:creationId xmlns:a16="http://schemas.microsoft.com/office/drawing/2014/main" id="{00000000-0008-0000-0400-0000E087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90860" y="3916680"/>
          <a:ext cx="86868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34</xdr:col>
      <xdr:colOff>60960</xdr:colOff>
      <xdr:row>9</xdr:row>
      <xdr:rowOff>243840</xdr:rowOff>
    </xdr:from>
    <xdr:to>
      <xdr:col>35</xdr:col>
      <xdr:colOff>266700</xdr:colOff>
      <xdr:row>10</xdr:row>
      <xdr:rowOff>121920</xdr:rowOff>
    </xdr:to>
    <xdr:pic>
      <xdr:nvPicPr>
        <xdr:cNvPr id="296929" name="Image 64">
          <a:extLst>
            <a:ext uri="{FF2B5EF4-FFF2-40B4-BE49-F238E27FC236}">
              <a16:creationId xmlns:a16="http://schemas.microsoft.com/office/drawing/2014/main" id="{00000000-0008-0000-0400-0000E187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04320" y="3802380"/>
          <a:ext cx="8763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31</xdr:col>
      <xdr:colOff>493060</xdr:colOff>
      <xdr:row>3</xdr:row>
      <xdr:rowOff>349623</xdr:rowOff>
    </xdr:from>
    <xdr:to>
      <xdr:col>32</xdr:col>
      <xdr:colOff>107575</xdr:colOff>
      <xdr:row>3</xdr:row>
      <xdr:rowOff>628054</xdr:rowOff>
    </xdr:to>
    <xdr:sp macro="" textlink="">
      <xdr:nvSpPr>
        <xdr:cNvPr id="66" name="Émoticône 65">
          <a:extLst>
            <a:ext uri="{FF2B5EF4-FFF2-40B4-BE49-F238E27FC236}">
              <a16:creationId xmlns:a16="http://schemas.microsoft.com/office/drawing/2014/main" id="{00000000-0008-0000-0400-000042000000}"/>
            </a:ext>
          </a:extLst>
        </xdr:cNvPr>
        <xdr:cNvSpPr/>
      </xdr:nvSpPr>
      <xdr:spPr>
        <a:xfrm>
          <a:off x="10071400" y="1096383"/>
          <a:ext cx="285076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224117</xdr:colOff>
      <xdr:row>3</xdr:row>
      <xdr:rowOff>340658</xdr:rowOff>
    </xdr:from>
    <xdr:to>
      <xdr:col>32</xdr:col>
      <xdr:colOff>510986</xdr:colOff>
      <xdr:row>3</xdr:row>
      <xdr:rowOff>619089</xdr:rowOff>
    </xdr:to>
    <xdr:sp macro="" textlink="">
      <xdr:nvSpPr>
        <xdr:cNvPr id="67" name="Émoticône 66">
          <a:extLst>
            <a:ext uri="{FF2B5EF4-FFF2-40B4-BE49-F238E27FC236}">
              <a16:creationId xmlns:a16="http://schemas.microsoft.com/office/drawing/2014/main" id="{00000000-0008-0000-0400-000043000000}"/>
            </a:ext>
          </a:extLst>
        </xdr:cNvPr>
        <xdr:cNvSpPr/>
      </xdr:nvSpPr>
      <xdr:spPr>
        <a:xfrm>
          <a:off x="10473017" y="1087418"/>
          <a:ext cx="286869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600635</xdr:colOff>
      <xdr:row>7</xdr:row>
      <xdr:rowOff>233083</xdr:rowOff>
    </xdr:from>
    <xdr:to>
      <xdr:col>32</xdr:col>
      <xdr:colOff>251011</xdr:colOff>
      <xdr:row>7</xdr:row>
      <xdr:rowOff>537884</xdr:rowOff>
    </xdr:to>
    <xdr:sp macro="" textlink="">
      <xdr:nvSpPr>
        <xdr:cNvPr id="68" name="Étoile à 5 branches 67">
          <a:extLst>
            <a:ext uri="{FF2B5EF4-FFF2-40B4-BE49-F238E27FC236}">
              <a16:creationId xmlns:a16="http://schemas.microsoft.com/office/drawing/2014/main" id="{00000000-0008-0000-0400-000044000000}"/>
            </a:ext>
          </a:extLst>
        </xdr:cNvPr>
        <xdr:cNvSpPr/>
      </xdr:nvSpPr>
      <xdr:spPr>
        <a:xfrm>
          <a:off x="10178975" y="2854363"/>
          <a:ext cx="320937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367553</xdr:colOff>
      <xdr:row>7</xdr:row>
      <xdr:rowOff>242047</xdr:rowOff>
    </xdr:from>
    <xdr:to>
      <xdr:col>33</xdr:col>
      <xdr:colOff>17930</xdr:colOff>
      <xdr:row>7</xdr:row>
      <xdr:rowOff>546848</xdr:rowOff>
    </xdr:to>
    <xdr:sp macro="" textlink="">
      <xdr:nvSpPr>
        <xdr:cNvPr id="69" name="Étoile à 5 branches 68">
          <a:extLst>
            <a:ext uri="{FF2B5EF4-FFF2-40B4-BE49-F238E27FC236}">
              <a16:creationId xmlns:a16="http://schemas.microsoft.com/office/drawing/2014/main" id="{00000000-0008-0000-0400-000045000000}"/>
            </a:ext>
          </a:extLst>
        </xdr:cNvPr>
        <xdr:cNvSpPr/>
      </xdr:nvSpPr>
      <xdr:spPr>
        <a:xfrm>
          <a:off x="10616453" y="2863327"/>
          <a:ext cx="320937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44823</xdr:colOff>
      <xdr:row>9</xdr:row>
      <xdr:rowOff>152400</xdr:rowOff>
    </xdr:from>
    <xdr:to>
      <xdr:col>32</xdr:col>
      <xdr:colOff>368823</xdr:colOff>
      <xdr:row>9</xdr:row>
      <xdr:rowOff>259975</xdr:rowOff>
    </xdr:to>
    <xdr:sp macro="" textlink="">
      <xdr:nvSpPr>
        <xdr:cNvPr id="70" name="Flèche droite 69">
          <a:extLst>
            <a:ext uri="{FF2B5EF4-FFF2-40B4-BE49-F238E27FC236}">
              <a16:creationId xmlns:a16="http://schemas.microsoft.com/office/drawing/2014/main" id="{00000000-0008-0000-0400-000046000000}"/>
            </a:ext>
          </a:extLst>
        </xdr:cNvPr>
        <xdr:cNvSpPr/>
      </xdr:nvSpPr>
      <xdr:spPr>
        <a:xfrm>
          <a:off x="10293723" y="3710940"/>
          <a:ext cx="324000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519953</xdr:colOff>
      <xdr:row>9</xdr:row>
      <xdr:rowOff>143435</xdr:rowOff>
    </xdr:from>
    <xdr:to>
      <xdr:col>33</xdr:col>
      <xdr:colOff>171600</xdr:colOff>
      <xdr:row>9</xdr:row>
      <xdr:rowOff>251010</xdr:rowOff>
    </xdr:to>
    <xdr:sp macro="" textlink="">
      <xdr:nvSpPr>
        <xdr:cNvPr id="71" name="Flèche droite 70">
          <a:extLst>
            <a:ext uri="{FF2B5EF4-FFF2-40B4-BE49-F238E27FC236}">
              <a16:creationId xmlns:a16="http://schemas.microsoft.com/office/drawing/2014/main" id="{00000000-0008-0000-0400-000047000000}"/>
            </a:ext>
          </a:extLst>
        </xdr:cNvPr>
        <xdr:cNvSpPr/>
      </xdr:nvSpPr>
      <xdr:spPr>
        <a:xfrm>
          <a:off x="10768853" y="3701975"/>
          <a:ext cx="322207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663388</xdr:colOff>
      <xdr:row>3</xdr:row>
      <xdr:rowOff>340659</xdr:rowOff>
    </xdr:from>
    <xdr:to>
      <xdr:col>33</xdr:col>
      <xdr:colOff>277904</xdr:colOff>
      <xdr:row>3</xdr:row>
      <xdr:rowOff>619090</xdr:rowOff>
    </xdr:to>
    <xdr:sp macro="" textlink="">
      <xdr:nvSpPr>
        <xdr:cNvPr id="72" name="Émoticône 71">
          <a:extLst>
            <a:ext uri="{FF2B5EF4-FFF2-40B4-BE49-F238E27FC236}">
              <a16:creationId xmlns:a16="http://schemas.microsoft.com/office/drawing/2014/main" id="{00000000-0008-0000-0400-000048000000}"/>
            </a:ext>
          </a:extLst>
        </xdr:cNvPr>
        <xdr:cNvSpPr/>
      </xdr:nvSpPr>
      <xdr:spPr>
        <a:xfrm>
          <a:off x="10912288" y="1087419"/>
          <a:ext cx="285076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367553</xdr:colOff>
      <xdr:row>3</xdr:row>
      <xdr:rowOff>340660</xdr:rowOff>
    </xdr:from>
    <xdr:to>
      <xdr:col>33</xdr:col>
      <xdr:colOff>644897</xdr:colOff>
      <xdr:row>3</xdr:row>
      <xdr:rowOff>619091</xdr:rowOff>
    </xdr:to>
    <xdr:sp macro="" textlink="">
      <xdr:nvSpPr>
        <xdr:cNvPr id="73" name="Émoticône 72">
          <a:extLst>
            <a:ext uri="{FF2B5EF4-FFF2-40B4-BE49-F238E27FC236}">
              <a16:creationId xmlns:a16="http://schemas.microsoft.com/office/drawing/2014/main" id="{00000000-0008-0000-0400-000049000000}"/>
            </a:ext>
          </a:extLst>
        </xdr:cNvPr>
        <xdr:cNvSpPr/>
      </xdr:nvSpPr>
      <xdr:spPr>
        <a:xfrm>
          <a:off x="11287013" y="1087420"/>
          <a:ext cx="286869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457200</xdr:colOff>
      <xdr:row>5</xdr:row>
      <xdr:rowOff>259977</xdr:rowOff>
    </xdr:from>
    <xdr:to>
      <xdr:col>32</xdr:col>
      <xdr:colOff>63650</xdr:colOff>
      <xdr:row>5</xdr:row>
      <xdr:rowOff>537818</xdr:rowOff>
    </xdr:to>
    <xdr:sp macro="" textlink="">
      <xdr:nvSpPr>
        <xdr:cNvPr id="74" name="Cœur 73">
          <a:extLst>
            <a:ext uri="{FF2B5EF4-FFF2-40B4-BE49-F238E27FC236}">
              <a16:creationId xmlns:a16="http://schemas.microsoft.com/office/drawing/2014/main" id="{00000000-0008-0000-0400-00004A000000}"/>
            </a:ext>
          </a:extLst>
        </xdr:cNvPr>
        <xdr:cNvSpPr/>
      </xdr:nvSpPr>
      <xdr:spPr>
        <a:xfrm>
          <a:off x="10035540" y="1943997"/>
          <a:ext cx="277011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170329</xdr:colOff>
      <xdr:row>5</xdr:row>
      <xdr:rowOff>277906</xdr:rowOff>
    </xdr:from>
    <xdr:to>
      <xdr:col>32</xdr:col>
      <xdr:colOff>449133</xdr:colOff>
      <xdr:row>5</xdr:row>
      <xdr:rowOff>555747</xdr:rowOff>
    </xdr:to>
    <xdr:sp macro="" textlink="">
      <xdr:nvSpPr>
        <xdr:cNvPr id="75" name="Cœur 74">
          <a:extLst>
            <a:ext uri="{FF2B5EF4-FFF2-40B4-BE49-F238E27FC236}">
              <a16:creationId xmlns:a16="http://schemas.microsoft.com/office/drawing/2014/main" id="{00000000-0008-0000-0400-00004B000000}"/>
            </a:ext>
          </a:extLst>
        </xdr:cNvPr>
        <xdr:cNvSpPr/>
      </xdr:nvSpPr>
      <xdr:spPr>
        <a:xfrm>
          <a:off x="10419229" y="1961926"/>
          <a:ext cx="278804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537883</xdr:colOff>
      <xdr:row>5</xdr:row>
      <xdr:rowOff>259976</xdr:rowOff>
    </xdr:from>
    <xdr:to>
      <xdr:col>33</xdr:col>
      <xdr:colOff>144334</xdr:colOff>
      <xdr:row>5</xdr:row>
      <xdr:rowOff>537817</xdr:rowOff>
    </xdr:to>
    <xdr:sp macro="" textlink="">
      <xdr:nvSpPr>
        <xdr:cNvPr id="76" name="Cœur 75">
          <a:extLst>
            <a:ext uri="{FF2B5EF4-FFF2-40B4-BE49-F238E27FC236}">
              <a16:creationId xmlns:a16="http://schemas.microsoft.com/office/drawing/2014/main" id="{00000000-0008-0000-0400-00004C000000}"/>
            </a:ext>
          </a:extLst>
        </xdr:cNvPr>
        <xdr:cNvSpPr/>
      </xdr:nvSpPr>
      <xdr:spPr>
        <a:xfrm>
          <a:off x="10786783" y="1943996"/>
          <a:ext cx="277011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251012</xdr:colOff>
      <xdr:row>5</xdr:row>
      <xdr:rowOff>259976</xdr:rowOff>
    </xdr:from>
    <xdr:to>
      <xdr:col>33</xdr:col>
      <xdr:colOff>529816</xdr:colOff>
      <xdr:row>5</xdr:row>
      <xdr:rowOff>537817</xdr:rowOff>
    </xdr:to>
    <xdr:sp macro="" textlink="">
      <xdr:nvSpPr>
        <xdr:cNvPr id="77" name="Cœur 76">
          <a:extLst>
            <a:ext uri="{FF2B5EF4-FFF2-40B4-BE49-F238E27FC236}">
              <a16:creationId xmlns:a16="http://schemas.microsoft.com/office/drawing/2014/main" id="{00000000-0008-0000-0400-00004D000000}"/>
            </a:ext>
          </a:extLst>
        </xdr:cNvPr>
        <xdr:cNvSpPr/>
      </xdr:nvSpPr>
      <xdr:spPr>
        <a:xfrm>
          <a:off x="11170472" y="1943996"/>
          <a:ext cx="278804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125506</xdr:colOff>
      <xdr:row>7</xdr:row>
      <xdr:rowOff>233083</xdr:rowOff>
    </xdr:from>
    <xdr:to>
      <xdr:col>33</xdr:col>
      <xdr:colOff>448236</xdr:colOff>
      <xdr:row>7</xdr:row>
      <xdr:rowOff>537884</xdr:rowOff>
    </xdr:to>
    <xdr:sp macro="" textlink="">
      <xdr:nvSpPr>
        <xdr:cNvPr id="78" name="Étoile à 5 branches 77">
          <a:extLst>
            <a:ext uri="{FF2B5EF4-FFF2-40B4-BE49-F238E27FC236}">
              <a16:creationId xmlns:a16="http://schemas.microsoft.com/office/drawing/2014/main" id="{00000000-0008-0000-0400-00004E000000}"/>
            </a:ext>
          </a:extLst>
        </xdr:cNvPr>
        <xdr:cNvSpPr/>
      </xdr:nvSpPr>
      <xdr:spPr>
        <a:xfrm>
          <a:off x="11044966" y="2854363"/>
          <a:ext cx="322730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555812</xdr:colOff>
      <xdr:row>7</xdr:row>
      <xdr:rowOff>242047</xdr:rowOff>
    </xdr:from>
    <xdr:to>
      <xdr:col>34</xdr:col>
      <xdr:colOff>206189</xdr:colOff>
      <xdr:row>7</xdr:row>
      <xdr:rowOff>546848</xdr:rowOff>
    </xdr:to>
    <xdr:sp macro="" textlink="">
      <xdr:nvSpPr>
        <xdr:cNvPr id="79" name="Étoile à 5 branches 78">
          <a:extLst>
            <a:ext uri="{FF2B5EF4-FFF2-40B4-BE49-F238E27FC236}">
              <a16:creationId xmlns:a16="http://schemas.microsoft.com/office/drawing/2014/main" id="{00000000-0008-0000-0400-00004F000000}"/>
            </a:ext>
          </a:extLst>
        </xdr:cNvPr>
        <xdr:cNvSpPr/>
      </xdr:nvSpPr>
      <xdr:spPr>
        <a:xfrm>
          <a:off x="11475272" y="2863327"/>
          <a:ext cx="320937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340659</xdr:colOff>
      <xdr:row>9</xdr:row>
      <xdr:rowOff>134471</xdr:rowOff>
    </xdr:from>
    <xdr:to>
      <xdr:col>33</xdr:col>
      <xdr:colOff>645609</xdr:colOff>
      <xdr:row>9</xdr:row>
      <xdr:rowOff>242046</xdr:rowOff>
    </xdr:to>
    <xdr:sp macro="" textlink="">
      <xdr:nvSpPr>
        <xdr:cNvPr id="80" name="Flèche droite 79">
          <a:extLst>
            <a:ext uri="{FF2B5EF4-FFF2-40B4-BE49-F238E27FC236}">
              <a16:creationId xmlns:a16="http://schemas.microsoft.com/office/drawing/2014/main" id="{00000000-0008-0000-0400-000050000000}"/>
            </a:ext>
          </a:extLst>
        </xdr:cNvPr>
        <xdr:cNvSpPr/>
      </xdr:nvSpPr>
      <xdr:spPr>
        <a:xfrm>
          <a:off x="11260119" y="3693011"/>
          <a:ext cx="324000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34</xdr:col>
      <xdr:colOff>152400</xdr:colOff>
      <xdr:row>9</xdr:row>
      <xdr:rowOff>143436</xdr:rowOff>
    </xdr:from>
    <xdr:to>
      <xdr:col>34</xdr:col>
      <xdr:colOff>476400</xdr:colOff>
      <xdr:row>9</xdr:row>
      <xdr:rowOff>251011</xdr:rowOff>
    </xdr:to>
    <xdr:sp macro="" textlink="">
      <xdr:nvSpPr>
        <xdr:cNvPr id="81" name="Flèche droite 80">
          <a:extLst>
            <a:ext uri="{FF2B5EF4-FFF2-40B4-BE49-F238E27FC236}">
              <a16:creationId xmlns:a16="http://schemas.microsoft.com/office/drawing/2014/main" id="{00000000-0008-0000-0400-000051000000}"/>
            </a:ext>
          </a:extLst>
        </xdr:cNvPr>
        <xdr:cNvSpPr/>
      </xdr:nvSpPr>
      <xdr:spPr>
        <a:xfrm>
          <a:off x="11742420" y="3701976"/>
          <a:ext cx="324000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>
    <xdr:from>
      <xdr:col>3</xdr:col>
      <xdr:colOff>0</xdr:colOff>
      <xdr:row>11</xdr:row>
      <xdr:rowOff>0</xdr:rowOff>
    </xdr:from>
    <xdr:to>
      <xdr:col>3</xdr:col>
      <xdr:colOff>1223365</xdr:colOff>
      <xdr:row>11</xdr:row>
      <xdr:rowOff>766354</xdr:rowOff>
    </xdr:to>
    <xdr:sp macro="" textlink="">
      <xdr:nvSpPr>
        <xdr:cNvPr id="82" name="Rectangle à coins arrondis 22">
          <a:extLst>
            <a:ext uri="{FF2B5EF4-FFF2-40B4-BE49-F238E27FC236}">
              <a16:creationId xmlns:a16="http://schemas.microsoft.com/office/drawing/2014/main" id="{101DD802-FAB7-4190-82E2-3C3A5EB49692}"/>
            </a:ext>
          </a:extLst>
        </xdr:cNvPr>
        <xdr:cNvSpPr/>
      </xdr:nvSpPr>
      <xdr:spPr>
        <a:xfrm>
          <a:off x="2774156" y="4423172"/>
          <a:ext cx="1204315" cy="766354"/>
        </a:xfrm>
        <a:prstGeom prst="roundRect">
          <a:avLst/>
        </a:prstGeom>
        <a:noFill/>
        <a:ln w="222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1223365</xdr:colOff>
      <xdr:row>11</xdr:row>
      <xdr:rowOff>766354</xdr:rowOff>
    </xdr:to>
    <xdr:sp macro="" textlink="">
      <xdr:nvSpPr>
        <xdr:cNvPr id="83" name="Rectangle à coins arrondis 15">
          <a:extLst>
            <a:ext uri="{FF2B5EF4-FFF2-40B4-BE49-F238E27FC236}">
              <a16:creationId xmlns:a16="http://schemas.microsoft.com/office/drawing/2014/main" id="{D1CD2BEA-6072-404F-AD04-8A8E323FAFD2}"/>
            </a:ext>
          </a:extLst>
        </xdr:cNvPr>
        <xdr:cNvSpPr/>
      </xdr:nvSpPr>
      <xdr:spPr>
        <a:xfrm>
          <a:off x="178594" y="3500438"/>
          <a:ext cx="1204315" cy="766354"/>
        </a:xfrm>
        <a:prstGeom prst="roundRect">
          <a:avLst/>
        </a:prstGeom>
        <a:noFill/>
        <a:ln w="222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1223365</xdr:colOff>
      <xdr:row>11</xdr:row>
      <xdr:rowOff>766354</xdr:rowOff>
    </xdr:to>
    <xdr:sp macro="" textlink="">
      <xdr:nvSpPr>
        <xdr:cNvPr id="84" name="Rectangle à coins arrondis 16">
          <a:extLst>
            <a:ext uri="{FF2B5EF4-FFF2-40B4-BE49-F238E27FC236}">
              <a16:creationId xmlns:a16="http://schemas.microsoft.com/office/drawing/2014/main" id="{EE2A79CB-C5AB-4B00-9A57-86F187DEECA6}"/>
            </a:ext>
          </a:extLst>
        </xdr:cNvPr>
        <xdr:cNvSpPr/>
      </xdr:nvSpPr>
      <xdr:spPr>
        <a:xfrm>
          <a:off x="1476375" y="3500438"/>
          <a:ext cx="1204315" cy="766354"/>
        </a:xfrm>
        <a:prstGeom prst="roundRect">
          <a:avLst/>
        </a:prstGeom>
        <a:noFill/>
        <a:ln w="222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11</xdr:row>
      <xdr:rowOff>0</xdr:rowOff>
    </xdr:from>
    <xdr:to>
      <xdr:col>5</xdr:col>
      <xdr:colOff>1223365</xdr:colOff>
      <xdr:row>11</xdr:row>
      <xdr:rowOff>766354</xdr:rowOff>
    </xdr:to>
    <xdr:sp macro="" textlink="">
      <xdr:nvSpPr>
        <xdr:cNvPr id="85" name="Rectangle à coins arrondis 17">
          <a:extLst>
            <a:ext uri="{FF2B5EF4-FFF2-40B4-BE49-F238E27FC236}">
              <a16:creationId xmlns:a16="http://schemas.microsoft.com/office/drawing/2014/main" id="{72C381C4-420D-4635-A961-C0DDD698E865}"/>
            </a:ext>
          </a:extLst>
        </xdr:cNvPr>
        <xdr:cNvSpPr/>
      </xdr:nvSpPr>
      <xdr:spPr>
        <a:xfrm>
          <a:off x="2774156" y="3500438"/>
          <a:ext cx="1204315" cy="766354"/>
        </a:xfrm>
        <a:prstGeom prst="roundRect">
          <a:avLst/>
        </a:prstGeom>
        <a:noFill/>
        <a:ln w="222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3</xdr:row>
      <xdr:rowOff>0</xdr:rowOff>
    </xdr:from>
    <xdr:to>
      <xdr:col>5</xdr:col>
      <xdr:colOff>1223365</xdr:colOff>
      <xdr:row>3</xdr:row>
      <xdr:rowOff>766354</xdr:rowOff>
    </xdr:to>
    <xdr:sp macro="" textlink="">
      <xdr:nvSpPr>
        <xdr:cNvPr id="100" name="Rectangle à coins arrondis 5">
          <a:extLst>
            <a:ext uri="{FF2B5EF4-FFF2-40B4-BE49-F238E27FC236}">
              <a16:creationId xmlns:a16="http://schemas.microsoft.com/office/drawing/2014/main" id="{FA4221D8-688D-4C0C-8F7F-8614057EC0E7}"/>
            </a:ext>
          </a:extLst>
        </xdr:cNvPr>
        <xdr:cNvSpPr/>
      </xdr:nvSpPr>
      <xdr:spPr>
        <a:xfrm>
          <a:off x="1484586" y="1668517"/>
          <a:ext cx="1204315" cy="766354"/>
        </a:xfrm>
        <a:prstGeom prst="roundRect">
          <a:avLst/>
        </a:prstGeom>
        <a:noFill/>
        <a:ln w="222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1223365</xdr:colOff>
      <xdr:row>3</xdr:row>
      <xdr:rowOff>766354</xdr:rowOff>
    </xdr:to>
    <xdr:sp macro="" textlink="">
      <xdr:nvSpPr>
        <xdr:cNvPr id="101" name="Rectangle à coins arrondis 6">
          <a:extLst>
            <a:ext uri="{FF2B5EF4-FFF2-40B4-BE49-F238E27FC236}">
              <a16:creationId xmlns:a16="http://schemas.microsoft.com/office/drawing/2014/main" id="{FEC6701A-76BC-4B95-B1C9-168E098376E9}"/>
            </a:ext>
          </a:extLst>
        </xdr:cNvPr>
        <xdr:cNvSpPr/>
      </xdr:nvSpPr>
      <xdr:spPr>
        <a:xfrm>
          <a:off x="2785241" y="1668517"/>
          <a:ext cx="1204315" cy="766354"/>
        </a:xfrm>
        <a:prstGeom prst="roundRect">
          <a:avLst/>
        </a:prstGeom>
        <a:noFill/>
        <a:ln w="222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8</xdr:col>
      <xdr:colOff>78828</xdr:colOff>
      <xdr:row>3</xdr:row>
      <xdr:rowOff>0</xdr:rowOff>
    </xdr:from>
    <xdr:to>
      <xdr:col>9</xdr:col>
      <xdr:colOff>1184608</xdr:colOff>
      <xdr:row>4</xdr:row>
      <xdr:rowOff>4354</xdr:rowOff>
    </xdr:to>
    <xdr:sp macro="" textlink="">
      <xdr:nvSpPr>
        <xdr:cNvPr id="102" name="Rectangle à coins arrondis 7">
          <a:extLst>
            <a:ext uri="{FF2B5EF4-FFF2-40B4-BE49-F238E27FC236}">
              <a16:creationId xmlns:a16="http://schemas.microsoft.com/office/drawing/2014/main" id="{027140B0-E071-4E40-A72E-77A1D9220BB0}"/>
            </a:ext>
          </a:extLst>
        </xdr:cNvPr>
        <xdr:cNvSpPr/>
      </xdr:nvSpPr>
      <xdr:spPr>
        <a:xfrm>
          <a:off x="4066190" y="1668517"/>
          <a:ext cx="1204315" cy="766354"/>
        </a:xfrm>
        <a:prstGeom prst="roundRect">
          <a:avLst/>
        </a:prstGeom>
        <a:noFill/>
        <a:ln w="222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11</xdr:row>
      <xdr:rowOff>0</xdr:rowOff>
    </xdr:from>
    <xdr:to>
      <xdr:col>13</xdr:col>
      <xdr:colOff>1223365</xdr:colOff>
      <xdr:row>11</xdr:row>
      <xdr:rowOff>766354</xdr:rowOff>
    </xdr:to>
    <xdr:sp macro="" textlink="">
      <xdr:nvSpPr>
        <xdr:cNvPr id="111" name="Rectangle à coins arrondis 31">
          <a:extLst>
            <a:ext uri="{FF2B5EF4-FFF2-40B4-BE49-F238E27FC236}">
              <a16:creationId xmlns:a16="http://schemas.microsoft.com/office/drawing/2014/main" id="{C1F19D46-004D-4072-A3E0-4C97FF104F88}"/>
            </a:ext>
          </a:extLst>
        </xdr:cNvPr>
        <xdr:cNvSpPr/>
      </xdr:nvSpPr>
      <xdr:spPr>
        <a:xfrm>
          <a:off x="7987862" y="742293"/>
          <a:ext cx="1204315" cy="766354"/>
        </a:xfrm>
        <a:prstGeom prst="roundRect">
          <a:avLst/>
        </a:prstGeom>
        <a:noFill/>
        <a:ln w="2222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2</xdr:row>
      <xdr:rowOff>165652</xdr:rowOff>
    </xdr:from>
    <xdr:to>
      <xdr:col>11</xdr:col>
      <xdr:colOff>1223365</xdr:colOff>
      <xdr:row>3</xdr:row>
      <xdr:rowOff>766354</xdr:rowOff>
    </xdr:to>
    <xdr:sp macro="" textlink="">
      <xdr:nvSpPr>
        <xdr:cNvPr id="112" name="Rectangle à coins arrondis 25">
          <a:extLst>
            <a:ext uri="{FF2B5EF4-FFF2-40B4-BE49-F238E27FC236}">
              <a16:creationId xmlns:a16="http://schemas.microsoft.com/office/drawing/2014/main" id="{9902626A-0652-47DC-B883-A1E8119BAAF3}"/>
            </a:ext>
          </a:extLst>
        </xdr:cNvPr>
        <xdr:cNvSpPr/>
      </xdr:nvSpPr>
      <xdr:spPr>
        <a:xfrm>
          <a:off x="6687207" y="1669945"/>
          <a:ext cx="1204315" cy="764926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2</xdr:row>
      <xdr:rowOff>165652</xdr:rowOff>
    </xdr:from>
    <xdr:to>
      <xdr:col>13</xdr:col>
      <xdr:colOff>1223365</xdr:colOff>
      <xdr:row>3</xdr:row>
      <xdr:rowOff>766354</xdr:rowOff>
    </xdr:to>
    <xdr:sp macro="" textlink="">
      <xdr:nvSpPr>
        <xdr:cNvPr id="113" name="Rectangle à coins arrondis 26">
          <a:extLst>
            <a:ext uri="{FF2B5EF4-FFF2-40B4-BE49-F238E27FC236}">
              <a16:creationId xmlns:a16="http://schemas.microsoft.com/office/drawing/2014/main" id="{422745D3-24E6-4025-98AF-E7A0F5543371}"/>
            </a:ext>
          </a:extLst>
        </xdr:cNvPr>
        <xdr:cNvSpPr/>
      </xdr:nvSpPr>
      <xdr:spPr>
        <a:xfrm>
          <a:off x="7987862" y="1669945"/>
          <a:ext cx="1204315" cy="764926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2</xdr:row>
      <xdr:rowOff>165652</xdr:rowOff>
    </xdr:from>
    <xdr:to>
      <xdr:col>13</xdr:col>
      <xdr:colOff>1223365</xdr:colOff>
      <xdr:row>3</xdr:row>
      <xdr:rowOff>766354</xdr:rowOff>
    </xdr:to>
    <xdr:sp macro="" textlink="">
      <xdr:nvSpPr>
        <xdr:cNvPr id="114" name="Rectangle à coins arrondis 33">
          <a:extLst>
            <a:ext uri="{FF2B5EF4-FFF2-40B4-BE49-F238E27FC236}">
              <a16:creationId xmlns:a16="http://schemas.microsoft.com/office/drawing/2014/main" id="{8336F396-DD52-440F-B060-37C313B1A8A4}"/>
            </a:ext>
          </a:extLst>
        </xdr:cNvPr>
        <xdr:cNvSpPr/>
      </xdr:nvSpPr>
      <xdr:spPr>
        <a:xfrm>
          <a:off x="7987862" y="1669945"/>
          <a:ext cx="1204315" cy="764926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8</xdr:row>
      <xdr:rowOff>165652</xdr:rowOff>
    </xdr:from>
    <xdr:to>
      <xdr:col>7</xdr:col>
      <xdr:colOff>1223365</xdr:colOff>
      <xdr:row>9</xdr:row>
      <xdr:rowOff>766354</xdr:rowOff>
    </xdr:to>
    <xdr:sp macro="" textlink="">
      <xdr:nvSpPr>
        <xdr:cNvPr id="115" name="Rectangle à coins arrondis 30">
          <a:extLst>
            <a:ext uri="{FF2B5EF4-FFF2-40B4-BE49-F238E27FC236}">
              <a16:creationId xmlns:a16="http://schemas.microsoft.com/office/drawing/2014/main" id="{BFDA351C-A02A-4BC7-B293-7A9A9D11844A}"/>
            </a:ext>
          </a:extLst>
        </xdr:cNvPr>
        <xdr:cNvSpPr/>
      </xdr:nvSpPr>
      <xdr:spPr>
        <a:xfrm>
          <a:off x="7987862" y="3522393"/>
          <a:ext cx="1204315" cy="764927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8</xdr:row>
      <xdr:rowOff>165652</xdr:rowOff>
    </xdr:from>
    <xdr:to>
      <xdr:col>7</xdr:col>
      <xdr:colOff>1223365</xdr:colOff>
      <xdr:row>9</xdr:row>
      <xdr:rowOff>766354</xdr:rowOff>
    </xdr:to>
    <xdr:sp macro="" textlink="">
      <xdr:nvSpPr>
        <xdr:cNvPr id="116" name="Rectangle à coins arrondis 38">
          <a:extLst>
            <a:ext uri="{FF2B5EF4-FFF2-40B4-BE49-F238E27FC236}">
              <a16:creationId xmlns:a16="http://schemas.microsoft.com/office/drawing/2014/main" id="{A2F0D938-FEC0-40C3-8333-DF90914DB952}"/>
            </a:ext>
          </a:extLst>
        </xdr:cNvPr>
        <xdr:cNvSpPr/>
      </xdr:nvSpPr>
      <xdr:spPr>
        <a:xfrm>
          <a:off x="7987862" y="3522393"/>
          <a:ext cx="1204315" cy="764927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8</xdr:row>
      <xdr:rowOff>165652</xdr:rowOff>
    </xdr:from>
    <xdr:to>
      <xdr:col>7</xdr:col>
      <xdr:colOff>1223365</xdr:colOff>
      <xdr:row>9</xdr:row>
      <xdr:rowOff>766354</xdr:rowOff>
    </xdr:to>
    <xdr:sp macro="" textlink="">
      <xdr:nvSpPr>
        <xdr:cNvPr id="117" name="Rectangle à coins arrondis 39">
          <a:extLst>
            <a:ext uri="{FF2B5EF4-FFF2-40B4-BE49-F238E27FC236}">
              <a16:creationId xmlns:a16="http://schemas.microsoft.com/office/drawing/2014/main" id="{13625BA9-182A-4FAD-B4B6-162320B6F7F2}"/>
            </a:ext>
          </a:extLst>
        </xdr:cNvPr>
        <xdr:cNvSpPr/>
      </xdr:nvSpPr>
      <xdr:spPr>
        <a:xfrm>
          <a:off x="7987862" y="3522393"/>
          <a:ext cx="1204315" cy="764927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8</xdr:row>
      <xdr:rowOff>165652</xdr:rowOff>
    </xdr:from>
    <xdr:to>
      <xdr:col>9</xdr:col>
      <xdr:colOff>1223365</xdr:colOff>
      <xdr:row>9</xdr:row>
      <xdr:rowOff>766354</xdr:rowOff>
    </xdr:to>
    <xdr:sp macro="" textlink="">
      <xdr:nvSpPr>
        <xdr:cNvPr id="119" name="Rectangle à coins arrondis 30">
          <a:extLst>
            <a:ext uri="{FF2B5EF4-FFF2-40B4-BE49-F238E27FC236}">
              <a16:creationId xmlns:a16="http://schemas.microsoft.com/office/drawing/2014/main" id="{333AB0A2-6541-471C-AE75-2177754A0CCE}"/>
            </a:ext>
          </a:extLst>
        </xdr:cNvPr>
        <xdr:cNvSpPr/>
      </xdr:nvSpPr>
      <xdr:spPr>
        <a:xfrm>
          <a:off x="7987862" y="3522393"/>
          <a:ext cx="1204315" cy="764927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8</xdr:row>
      <xdr:rowOff>165652</xdr:rowOff>
    </xdr:from>
    <xdr:to>
      <xdr:col>9</xdr:col>
      <xdr:colOff>1223365</xdr:colOff>
      <xdr:row>9</xdr:row>
      <xdr:rowOff>766354</xdr:rowOff>
    </xdr:to>
    <xdr:sp macro="" textlink="">
      <xdr:nvSpPr>
        <xdr:cNvPr id="120" name="Rectangle à coins arrondis 38">
          <a:extLst>
            <a:ext uri="{FF2B5EF4-FFF2-40B4-BE49-F238E27FC236}">
              <a16:creationId xmlns:a16="http://schemas.microsoft.com/office/drawing/2014/main" id="{FB73979E-D5AE-4878-BACD-56D0C3C7FC79}"/>
            </a:ext>
          </a:extLst>
        </xdr:cNvPr>
        <xdr:cNvSpPr/>
      </xdr:nvSpPr>
      <xdr:spPr>
        <a:xfrm>
          <a:off x="7987862" y="3522393"/>
          <a:ext cx="1204315" cy="764927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8</xdr:row>
      <xdr:rowOff>165652</xdr:rowOff>
    </xdr:from>
    <xdr:to>
      <xdr:col>9</xdr:col>
      <xdr:colOff>1223365</xdr:colOff>
      <xdr:row>9</xdr:row>
      <xdr:rowOff>766354</xdr:rowOff>
    </xdr:to>
    <xdr:sp macro="" textlink="">
      <xdr:nvSpPr>
        <xdr:cNvPr id="121" name="Rectangle à coins arrondis 39">
          <a:extLst>
            <a:ext uri="{FF2B5EF4-FFF2-40B4-BE49-F238E27FC236}">
              <a16:creationId xmlns:a16="http://schemas.microsoft.com/office/drawing/2014/main" id="{9422D7B7-D36B-4D29-BF27-D01CA461933E}"/>
            </a:ext>
          </a:extLst>
        </xdr:cNvPr>
        <xdr:cNvSpPr/>
      </xdr:nvSpPr>
      <xdr:spPr>
        <a:xfrm>
          <a:off x="7987862" y="3522393"/>
          <a:ext cx="1204315" cy="764927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1223365</xdr:colOff>
      <xdr:row>11</xdr:row>
      <xdr:rowOff>766354</xdr:rowOff>
    </xdr:to>
    <xdr:sp macro="" textlink="">
      <xdr:nvSpPr>
        <xdr:cNvPr id="122" name="Rectangle à coins arrondis 31">
          <a:extLst>
            <a:ext uri="{FF2B5EF4-FFF2-40B4-BE49-F238E27FC236}">
              <a16:creationId xmlns:a16="http://schemas.microsoft.com/office/drawing/2014/main" id="{02BB0FBE-FC6A-47D5-99D8-AC5C804B976C}"/>
            </a:ext>
          </a:extLst>
        </xdr:cNvPr>
        <xdr:cNvSpPr/>
      </xdr:nvSpPr>
      <xdr:spPr>
        <a:xfrm>
          <a:off x="7987862" y="4447190"/>
          <a:ext cx="1204315" cy="766354"/>
        </a:xfrm>
        <a:prstGeom prst="roundRect">
          <a:avLst/>
        </a:prstGeom>
        <a:noFill/>
        <a:ln w="2222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8</xdr:row>
      <xdr:rowOff>165652</xdr:rowOff>
    </xdr:from>
    <xdr:to>
      <xdr:col>11</xdr:col>
      <xdr:colOff>1223365</xdr:colOff>
      <xdr:row>9</xdr:row>
      <xdr:rowOff>766354</xdr:rowOff>
    </xdr:to>
    <xdr:sp macro="" textlink="">
      <xdr:nvSpPr>
        <xdr:cNvPr id="123" name="Rectangle à coins arrondis 30">
          <a:extLst>
            <a:ext uri="{FF2B5EF4-FFF2-40B4-BE49-F238E27FC236}">
              <a16:creationId xmlns:a16="http://schemas.microsoft.com/office/drawing/2014/main" id="{5A44FE48-19C5-4596-B211-BCA5EF8F7607}"/>
            </a:ext>
          </a:extLst>
        </xdr:cNvPr>
        <xdr:cNvSpPr/>
      </xdr:nvSpPr>
      <xdr:spPr>
        <a:xfrm>
          <a:off x="7987862" y="3522393"/>
          <a:ext cx="1204315" cy="764927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8</xdr:row>
      <xdr:rowOff>165652</xdr:rowOff>
    </xdr:from>
    <xdr:to>
      <xdr:col>11</xdr:col>
      <xdr:colOff>1223365</xdr:colOff>
      <xdr:row>9</xdr:row>
      <xdr:rowOff>766354</xdr:rowOff>
    </xdr:to>
    <xdr:sp macro="" textlink="">
      <xdr:nvSpPr>
        <xdr:cNvPr id="124" name="Rectangle à coins arrondis 38">
          <a:extLst>
            <a:ext uri="{FF2B5EF4-FFF2-40B4-BE49-F238E27FC236}">
              <a16:creationId xmlns:a16="http://schemas.microsoft.com/office/drawing/2014/main" id="{FB08ACEE-D91F-4306-9C92-1B18F13EE675}"/>
            </a:ext>
          </a:extLst>
        </xdr:cNvPr>
        <xdr:cNvSpPr/>
      </xdr:nvSpPr>
      <xdr:spPr>
        <a:xfrm>
          <a:off x="7987862" y="3522393"/>
          <a:ext cx="1204315" cy="764927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8</xdr:row>
      <xdr:rowOff>165652</xdr:rowOff>
    </xdr:from>
    <xdr:to>
      <xdr:col>11</xdr:col>
      <xdr:colOff>1223365</xdr:colOff>
      <xdr:row>9</xdr:row>
      <xdr:rowOff>766354</xdr:rowOff>
    </xdr:to>
    <xdr:sp macro="" textlink="">
      <xdr:nvSpPr>
        <xdr:cNvPr id="125" name="Rectangle à coins arrondis 39">
          <a:extLst>
            <a:ext uri="{FF2B5EF4-FFF2-40B4-BE49-F238E27FC236}">
              <a16:creationId xmlns:a16="http://schemas.microsoft.com/office/drawing/2014/main" id="{0E46E99F-AD6F-4935-BFD3-1792A2A229B0}"/>
            </a:ext>
          </a:extLst>
        </xdr:cNvPr>
        <xdr:cNvSpPr/>
      </xdr:nvSpPr>
      <xdr:spPr>
        <a:xfrm>
          <a:off x="7987862" y="3522393"/>
          <a:ext cx="1204315" cy="764927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11</xdr:row>
      <xdr:rowOff>0</xdr:rowOff>
    </xdr:from>
    <xdr:to>
      <xdr:col>11</xdr:col>
      <xdr:colOff>1223365</xdr:colOff>
      <xdr:row>11</xdr:row>
      <xdr:rowOff>766354</xdr:rowOff>
    </xdr:to>
    <xdr:sp macro="" textlink="">
      <xdr:nvSpPr>
        <xdr:cNvPr id="126" name="Rectangle à coins arrondis 31">
          <a:extLst>
            <a:ext uri="{FF2B5EF4-FFF2-40B4-BE49-F238E27FC236}">
              <a16:creationId xmlns:a16="http://schemas.microsoft.com/office/drawing/2014/main" id="{DF831D1D-97E4-4A9D-BF59-A39DEE34362A}"/>
            </a:ext>
          </a:extLst>
        </xdr:cNvPr>
        <xdr:cNvSpPr/>
      </xdr:nvSpPr>
      <xdr:spPr>
        <a:xfrm>
          <a:off x="7987862" y="4447190"/>
          <a:ext cx="1204315" cy="766354"/>
        </a:xfrm>
        <a:prstGeom prst="roundRect">
          <a:avLst/>
        </a:prstGeom>
        <a:noFill/>
        <a:ln w="2222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1</xdr:row>
      <xdr:rowOff>0</xdr:rowOff>
    </xdr:from>
    <xdr:to>
      <xdr:col>3</xdr:col>
      <xdr:colOff>1223365</xdr:colOff>
      <xdr:row>1</xdr:row>
      <xdr:rowOff>766354</xdr:rowOff>
    </xdr:to>
    <xdr:sp macro="" textlink="">
      <xdr:nvSpPr>
        <xdr:cNvPr id="2" name="Rectangle à coins arrondis 18">
          <a:extLst>
            <a:ext uri="{FF2B5EF4-FFF2-40B4-BE49-F238E27FC236}">
              <a16:creationId xmlns:a16="http://schemas.microsoft.com/office/drawing/2014/main" id="{8F2CA34C-363B-4188-ADC3-42619D13DD22}"/>
            </a:ext>
          </a:extLst>
        </xdr:cNvPr>
        <xdr:cNvSpPr/>
      </xdr:nvSpPr>
      <xdr:spPr>
        <a:xfrm>
          <a:off x="4085897" y="3520966"/>
          <a:ext cx="1204315" cy="766354"/>
        </a:xfrm>
        <a:prstGeom prst="roundRect">
          <a:avLst/>
        </a:prstGeom>
        <a:noFill/>
        <a:ln w="222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0</xdr:row>
      <xdr:rowOff>165652</xdr:rowOff>
    </xdr:from>
    <xdr:to>
      <xdr:col>3</xdr:col>
      <xdr:colOff>1223365</xdr:colOff>
      <xdr:row>1</xdr:row>
      <xdr:rowOff>766354</xdr:rowOff>
    </xdr:to>
    <xdr:sp macro="" textlink="">
      <xdr:nvSpPr>
        <xdr:cNvPr id="3" name="Rectangle à coins arrondis 30">
          <a:extLst>
            <a:ext uri="{FF2B5EF4-FFF2-40B4-BE49-F238E27FC236}">
              <a16:creationId xmlns:a16="http://schemas.microsoft.com/office/drawing/2014/main" id="{2C5CE247-3E21-495B-AC58-07B32D2FBDF9}"/>
            </a:ext>
          </a:extLst>
        </xdr:cNvPr>
        <xdr:cNvSpPr/>
      </xdr:nvSpPr>
      <xdr:spPr>
        <a:xfrm>
          <a:off x="4085897" y="3522393"/>
          <a:ext cx="1204315" cy="764927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0</xdr:row>
      <xdr:rowOff>165652</xdr:rowOff>
    </xdr:from>
    <xdr:to>
      <xdr:col>3</xdr:col>
      <xdr:colOff>1223365</xdr:colOff>
      <xdr:row>1</xdr:row>
      <xdr:rowOff>766354</xdr:rowOff>
    </xdr:to>
    <xdr:sp macro="" textlink="">
      <xdr:nvSpPr>
        <xdr:cNvPr id="4" name="Rectangle à coins arrondis 38">
          <a:extLst>
            <a:ext uri="{FF2B5EF4-FFF2-40B4-BE49-F238E27FC236}">
              <a16:creationId xmlns:a16="http://schemas.microsoft.com/office/drawing/2014/main" id="{A631F028-7E78-4DF3-93DE-7BC36FFA3FC0}"/>
            </a:ext>
          </a:extLst>
        </xdr:cNvPr>
        <xdr:cNvSpPr/>
      </xdr:nvSpPr>
      <xdr:spPr>
        <a:xfrm>
          <a:off x="4085897" y="3522393"/>
          <a:ext cx="1204315" cy="764927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0</xdr:row>
      <xdr:rowOff>165652</xdr:rowOff>
    </xdr:from>
    <xdr:to>
      <xdr:col>3</xdr:col>
      <xdr:colOff>1223365</xdr:colOff>
      <xdr:row>1</xdr:row>
      <xdr:rowOff>766354</xdr:rowOff>
    </xdr:to>
    <xdr:sp macro="" textlink="">
      <xdr:nvSpPr>
        <xdr:cNvPr id="10" name="Rectangle à coins arrondis 39">
          <a:extLst>
            <a:ext uri="{FF2B5EF4-FFF2-40B4-BE49-F238E27FC236}">
              <a16:creationId xmlns:a16="http://schemas.microsoft.com/office/drawing/2014/main" id="{80D21C16-6CC3-443A-8F87-11517AE01D54}"/>
            </a:ext>
          </a:extLst>
        </xdr:cNvPr>
        <xdr:cNvSpPr/>
      </xdr:nvSpPr>
      <xdr:spPr>
        <a:xfrm>
          <a:off x="4085897" y="3522393"/>
          <a:ext cx="1204315" cy="764927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1223365</xdr:colOff>
      <xdr:row>3</xdr:row>
      <xdr:rowOff>766354</xdr:rowOff>
    </xdr:to>
    <xdr:sp macro="" textlink="">
      <xdr:nvSpPr>
        <xdr:cNvPr id="25" name="Rectangle à coins arrondis 31">
          <a:extLst>
            <a:ext uri="{FF2B5EF4-FFF2-40B4-BE49-F238E27FC236}">
              <a16:creationId xmlns:a16="http://schemas.microsoft.com/office/drawing/2014/main" id="{98D0CE3B-7CA9-46E7-A2BA-DD88A91735CC}"/>
            </a:ext>
          </a:extLst>
        </xdr:cNvPr>
        <xdr:cNvSpPr/>
      </xdr:nvSpPr>
      <xdr:spPr>
        <a:xfrm>
          <a:off x="4085897" y="4447190"/>
          <a:ext cx="1204315" cy="766354"/>
        </a:xfrm>
        <a:prstGeom prst="roundRect">
          <a:avLst/>
        </a:prstGeom>
        <a:noFill/>
        <a:ln w="2222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6</xdr:col>
      <xdr:colOff>85396</xdr:colOff>
      <xdr:row>11</xdr:row>
      <xdr:rowOff>0</xdr:rowOff>
    </xdr:from>
    <xdr:to>
      <xdr:col>7</xdr:col>
      <xdr:colOff>1191176</xdr:colOff>
      <xdr:row>12</xdr:row>
      <xdr:rowOff>4354</xdr:rowOff>
    </xdr:to>
    <xdr:sp macro="" textlink="">
      <xdr:nvSpPr>
        <xdr:cNvPr id="32" name="Rectangle à coins arrondis 17">
          <a:extLst>
            <a:ext uri="{FF2B5EF4-FFF2-40B4-BE49-F238E27FC236}">
              <a16:creationId xmlns:a16="http://schemas.microsoft.com/office/drawing/2014/main" id="{317F1F56-6F12-D820-0222-E0B928BCE4E2}"/>
            </a:ext>
          </a:extLst>
        </xdr:cNvPr>
        <xdr:cNvSpPr/>
      </xdr:nvSpPr>
      <xdr:spPr>
        <a:xfrm>
          <a:off x="4072758" y="4447190"/>
          <a:ext cx="1204315" cy="766354"/>
        </a:xfrm>
        <a:prstGeom prst="roundRect">
          <a:avLst/>
        </a:prstGeom>
        <a:noFill/>
        <a:ln w="222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7</xdr:col>
      <xdr:colOff>1223365</xdr:colOff>
      <xdr:row>9</xdr:row>
      <xdr:rowOff>766354</xdr:rowOff>
    </xdr:to>
    <xdr:sp macro="" textlink="">
      <xdr:nvSpPr>
        <xdr:cNvPr id="33" name="Rectangle à coins arrondis 17">
          <a:extLst>
            <a:ext uri="{FF2B5EF4-FFF2-40B4-BE49-F238E27FC236}">
              <a16:creationId xmlns:a16="http://schemas.microsoft.com/office/drawing/2014/main" id="{B37315BA-E9C7-41F6-A432-71AA0CCFBD2C}"/>
            </a:ext>
          </a:extLst>
        </xdr:cNvPr>
        <xdr:cNvSpPr/>
      </xdr:nvSpPr>
      <xdr:spPr>
        <a:xfrm>
          <a:off x="2785241" y="3520966"/>
          <a:ext cx="1204315" cy="766354"/>
        </a:xfrm>
        <a:prstGeom prst="roundRect">
          <a:avLst/>
        </a:prstGeom>
        <a:noFill/>
        <a:ln w="222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4</xdr:row>
      <xdr:rowOff>165652</xdr:rowOff>
    </xdr:from>
    <xdr:to>
      <xdr:col>11</xdr:col>
      <xdr:colOff>1223365</xdr:colOff>
      <xdr:row>5</xdr:row>
      <xdr:rowOff>766354</xdr:rowOff>
    </xdr:to>
    <xdr:sp macro="" textlink="">
      <xdr:nvSpPr>
        <xdr:cNvPr id="2" name="Rectangle à coins arrondis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6858000" y="168203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4</xdr:row>
      <xdr:rowOff>165652</xdr:rowOff>
    </xdr:from>
    <xdr:to>
      <xdr:col>13</xdr:col>
      <xdr:colOff>1223365</xdr:colOff>
      <xdr:row>5</xdr:row>
      <xdr:rowOff>766354</xdr:rowOff>
    </xdr:to>
    <xdr:sp macro="" textlink="">
      <xdr:nvSpPr>
        <xdr:cNvPr id="3" name="Rectangle à coins arrondis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8191500" y="168203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6</xdr:row>
      <xdr:rowOff>165652</xdr:rowOff>
    </xdr:from>
    <xdr:to>
      <xdr:col>11</xdr:col>
      <xdr:colOff>1223365</xdr:colOff>
      <xdr:row>7</xdr:row>
      <xdr:rowOff>766354</xdr:rowOff>
    </xdr:to>
    <xdr:sp macro="" textlink="">
      <xdr:nvSpPr>
        <xdr:cNvPr id="4" name="Rectangle à coins arrondis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6858000" y="261929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6</xdr:row>
      <xdr:rowOff>165652</xdr:rowOff>
    </xdr:from>
    <xdr:to>
      <xdr:col>13</xdr:col>
      <xdr:colOff>1223365</xdr:colOff>
      <xdr:row>7</xdr:row>
      <xdr:rowOff>766354</xdr:rowOff>
    </xdr:to>
    <xdr:sp macro="" textlink="">
      <xdr:nvSpPr>
        <xdr:cNvPr id="5" name="Rectangle à coins arrondis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/>
      </xdr:nvSpPr>
      <xdr:spPr>
        <a:xfrm>
          <a:off x="8191500" y="261929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8</xdr:row>
      <xdr:rowOff>165652</xdr:rowOff>
    </xdr:from>
    <xdr:to>
      <xdr:col>11</xdr:col>
      <xdr:colOff>1223365</xdr:colOff>
      <xdr:row>9</xdr:row>
      <xdr:rowOff>766354</xdr:rowOff>
    </xdr:to>
    <xdr:sp macro="" textlink="">
      <xdr:nvSpPr>
        <xdr:cNvPr id="6" name="Rectangle à coins arrondis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/>
      </xdr:nvSpPr>
      <xdr:spPr>
        <a:xfrm>
          <a:off x="6858000" y="355655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9</xdr:row>
      <xdr:rowOff>1427</xdr:rowOff>
    </xdr:from>
    <xdr:to>
      <xdr:col>14</xdr:col>
      <xdr:colOff>2194</xdr:colOff>
      <xdr:row>10</xdr:row>
      <xdr:rowOff>4354</xdr:rowOff>
    </xdr:to>
    <xdr:sp macro="" textlink="">
      <xdr:nvSpPr>
        <xdr:cNvPr id="7" name="Rectangle à coins arrondis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/>
      </xdr:nvSpPr>
      <xdr:spPr>
        <a:xfrm>
          <a:off x="7987862" y="3522393"/>
          <a:ext cx="1204315" cy="764927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3</xdr:row>
      <xdr:rowOff>0</xdr:rowOff>
    </xdr:from>
    <xdr:to>
      <xdr:col>13</xdr:col>
      <xdr:colOff>1223365</xdr:colOff>
      <xdr:row>4</xdr:row>
      <xdr:rowOff>8965</xdr:rowOff>
    </xdr:to>
    <xdr:sp macro="" textlink="">
      <xdr:nvSpPr>
        <xdr:cNvPr id="10" name="Rectangle à coins arrondis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/>
      </xdr:nvSpPr>
      <xdr:spPr>
        <a:xfrm>
          <a:off x="8191500" y="746760"/>
          <a:ext cx="1223365" cy="778585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1223365</xdr:colOff>
      <xdr:row>5</xdr:row>
      <xdr:rowOff>766354</xdr:rowOff>
    </xdr:to>
    <xdr:sp macro="" textlink="">
      <xdr:nvSpPr>
        <xdr:cNvPr id="11" name="Rectangle à coins arrondis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/>
      </xdr:nvSpPr>
      <xdr:spPr>
        <a:xfrm>
          <a:off x="190500" y="1684020"/>
          <a:ext cx="1223365" cy="766354"/>
        </a:xfrm>
        <a:prstGeom prst="roundRect">
          <a:avLst/>
        </a:prstGeom>
        <a:noFill/>
        <a:ln w="22225">
          <a:solidFill>
            <a:schemeClr val="accent6">
              <a:lumMod val="60000"/>
              <a:lumOff val="4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5</xdr:row>
      <xdr:rowOff>0</xdr:rowOff>
    </xdr:from>
    <xdr:to>
      <xdr:col>3</xdr:col>
      <xdr:colOff>1223365</xdr:colOff>
      <xdr:row>5</xdr:row>
      <xdr:rowOff>766354</xdr:rowOff>
    </xdr:to>
    <xdr:sp macro="" textlink="">
      <xdr:nvSpPr>
        <xdr:cNvPr id="12" name="Rectangle à coins arrondis 1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SpPr/>
      </xdr:nvSpPr>
      <xdr:spPr>
        <a:xfrm>
          <a:off x="188259" y="1685365"/>
          <a:ext cx="1223365" cy="766354"/>
        </a:xfrm>
        <a:prstGeom prst="roundRect">
          <a:avLst/>
        </a:prstGeom>
        <a:noFill/>
        <a:ln w="22225">
          <a:solidFill>
            <a:schemeClr val="accent6">
              <a:lumMod val="60000"/>
              <a:lumOff val="4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5</xdr:row>
      <xdr:rowOff>0</xdr:rowOff>
    </xdr:from>
    <xdr:to>
      <xdr:col>5</xdr:col>
      <xdr:colOff>1223365</xdr:colOff>
      <xdr:row>5</xdr:row>
      <xdr:rowOff>766354</xdr:rowOff>
    </xdr:to>
    <xdr:sp macro="" textlink="">
      <xdr:nvSpPr>
        <xdr:cNvPr id="13" name="Rectangle à coins arrondis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SpPr/>
      </xdr:nvSpPr>
      <xdr:spPr>
        <a:xfrm>
          <a:off x="188259" y="1685365"/>
          <a:ext cx="1223365" cy="766354"/>
        </a:xfrm>
        <a:prstGeom prst="roundRect">
          <a:avLst/>
        </a:prstGeom>
        <a:noFill/>
        <a:ln w="22225">
          <a:solidFill>
            <a:schemeClr val="accent6">
              <a:lumMod val="60000"/>
              <a:lumOff val="4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1223365</xdr:colOff>
      <xdr:row>5</xdr:row>
      <xdr:rowOff>766354</xdr:rowOff>
    </xdr:to>
    <xdr:sp macro="" textlink="">
      <xdr:nvSpPr>
        <xdr:cNvPr id="14" name="Rectangle à coins arrondis 13"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SpPr/>
      </xdr:nvSpPr>
      <xdr:spPr>
        <a:xfrm>
          <a:off x="188259" y="1685365"/>
          <a:ext cx="1223365" cy="766354"/>
        </a:xfrm>
        <a:prstGeom prst="roundRect">
          <a:avLst/>
        </a:prstGeom>
        <a:noFill/>
        <a:ln w="22225">
          <a:solidFill>
            <a:schemeClr val="accent6">
              <a:lumMod val="60000"/>
              <a:lumOff val="4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1223365</xdr:colOff>
      <xdr:row>5</xdr:row>
      <xdr:rowOff>766354</xdr:rowOff>
    </xdr:to>
    <xdr:sp macro="" textlink="">
      <xdr:nvSpPr>
        <xdr:cNvPr id="15" name="Rectangle à coins arrondis 14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SpPr/>
      </xdr:nvSpPr>
      <xdr:spPr>
        <a:xfrm>
          <a:off x="188259" y="1685365"/>
          <a:ext cx="1223365" cy="766354"/>
        </a:xfrm>
        <a:prstGeom prst="roundRect">
          <a:avLst/>
        </a:prstGeom>
        <a:noFill/>
        <a:ln w="22225">
          <a:solidFill>
            <a:schemeClr val="accent6">
              <a:lumMod val="60000"/>
              <a:lumOff val="4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7</xdr:row>
      <xdr:rowOff>0</xdr:rowOff>
    </xdr:from>
    <xdr:to>
      <xdr:col>1</xdr:col>
      <xdr:colOff>1223365</xdr:colOff>
      <xdr:row>7</xdr:row>
      <xdr:rowOff>766354</xdr:rowOff>
    </xdr:to>
    <xdr:sp macro="" textlink="">
      <xdr:nvSpPr>
        <xdr:cNvPr id="17" name="Rectangle à coins arrondis 16">
          <a:extLst>
            <a:ext uri="{FF2B5EF4-FFF2-40B4-BE49-F238E27FC236}">
              <a16:creationId xmlns:a16="http://schemas.microsoft.com/office/drawing/2014/main" id="{00000000-0008-0000-0500-000011000000}"/>
            </a:ext>
          </a:extLst>
        </xdr:cNvPr>
        <xdr:cNvSpPr/>
      </xdr:nvSpPr>
      <xdr:spPr>
        <a:xfrm>
          <a:off x="188259" y="2626659"/>
          <a:ext cx="1223365" cy="766354"/>
        </a:xfrm>
        <a:prstGeom prst="roundRect">
          <a:avLst/>
        </a:prstGeom>
        <a:noFill/>
        <a:ln w="22225">
          <a:solidFill>
            <a:schemeClr val="accent6">
              <a:lumMod val="60000"/>
              <a:lumOff val="4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7</xdr:row>
      <xdr:rowOff>0</xdr:rowOff>
    </xdr:from>
    <xdr:to>
      <xdr:col>3</xdr:col>
      <xdr:colOff>1223365</xdr:colOff>
      <xdr:row>7</xdr:row>
      <xdr:rowOff>766354</xdr:rowOff>
    </xdr:to>
    <xdr:sp macro="" textlink="">
      <xdr:nvSpPr>
        <xdr:cNvPr id="18" name="Rectangle à coins arrondis 17">
          <a:extLst>
            <a:ext uri="{FF2B5EF4-FFF2-40B4-BE49-F238E27FC236}">
              <a16:creationId xmlns:a16="http://schemas.microsoft.com/office/drawing/2014/main" id="{00000000-0008-0000-0500-000012000000}"/>
            </a:ext>
          </a:extLst>
        </xdr:cNvPr>
        <xdr:cNvSpPr/>
      </xdr:nvSpPr>
      <xdr:spPr>
        <a:xfrm>
          <a:off x="1524000" y="2626659"/>
          <a:ext cx="1223365" cy="766354"/>
        </a:xfrm>
        <a:prstGeom prst="roundRect">
          <a:avLst/>
        </a:prstGeom>
        <a:noFill/>
        <a:ln w="22225">
          <a:solidFill>
            <a:schemeClr val="accent6">
              <a:lumMod val="60000"/>
              <a:lumOff val="4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7</xdr:row>
      <xdr:rowOff>0</xdr:rowOff>
    </xdr:from>
    <xdr:to>
      <xdr:col>5</xdr:col>
      <xdr:colOff>1223365</xdr:colOff>
      <xdr:row>7</xdr:row>
      <xdr:rowOff>766354</xdr:rowOff>
    </xdr:to>
    <xdr:sp macro="" textlink="">
      <xdr:nvSpPr>
        <xdr:cNvPr id="19" name="Rectangle à coins arrondis 18">
          <a:extLst>
            <a:ext uri="{FF2B5EF4-FFF2-40B4-BE49-F238E27FC236}">
              <a16:creationId xmlns:a16="http://schemas.microsoft.com/office/drawing/2014/main" id="{00000000-0008-0000-0500-000013000000}"/>
            </a:ext>
          </a:extLst>
        </xdr:cNvPr>
        <xdr:cNvSpPr/>
      </xdr:nvSpPr>
      <xdr:spPr>
        <a:xfrm>
          <a:off x="2859741" y="2626659"/>
          <a:ext cx="1223365" cy="766354"/>
        </a:xfrm>
        <a:prstGeom prst="roundRect">
          <a:avLst/>
        </a:prstGeom>
        <a:noFill/>
        <a:ln w="22225">
          <a:solidFill>
            <a:schemeClr val="accent6">
              <a:lumMod val="60000"/>
              <a:lumOff val="4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1223365</xdr:colOff>
      <xdr:row>7</xdr:row>
      <xdr:rowOff>766354</xdr:rowOff>
    </xdr:to>
    <xdr:sp macro="" textlink="">
      <xdr:nvSpPr>
        <xdr:cNvPr id="20" name="Rectangle à coins arrondis 19">
          <a:extLst>
            <a:ext uri="{FF2B5EF4-FFF2-40B4-BE49-F238E27FC236}">
              <a16:creationId xmlns:a16="http://schemas.microsoft.com/office/drawing/2014/main" id="{00000000-0008-0000-0500-000014000000}"/>
            </a:ext>
          </a:extLst>
        </xdr:cNvPr>
        <xdr:cNvSpPr/>
      </xdr:nvSpPr>
      <xdr:spPr>
        <a:xfrm>
          <a:off x="4195482" y="2626659"/>
          <a:ext cx="1223365" cy="766354"/>
        </a:xfrm>
        <a:prstGeom prst="roundRect">
          <a:avLst/>
        </a:prstGeom>
        <a:noFill/>
        <a:ln w="22225">
          <a:solidFill>
            <a:schemeClr val="accent6">
              <a:lumMod val="60000"/>
              <a:lumOff val="4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7</xdr:row>
      <xdr:rowOff>0</xdr:rowOff>
    </xdr:from>
    <xdr:to>
      <xdr:col>9</xdr:col>
      <xdr:colOff>1223365</xdr:colOff>
      <xdr:row>7</xdr:row>
      <xdr:rowOff>766354</xdr:rowOff>
    </xdr:to>
    <xdr:sp macro="" textlink="">
      <xdr:nvSpPr>
        <xdr:cNvPr id="21" name="Rectangle à coins arrondis 20">
          <a:extLst>
            <a:ext uri="{FF2B5EF4-FFF2-40B4-BE49-F238E27FC236}">
              <a16:creationId xmlns:a16="http://schemas.microsoft.com/office/drawing/2014/main" id="{00000000-0008-0000-0500-000015000000}"/>
            </a:ext>
          </a:extLst>
        </xdr:cNvPr>
        <xdr:cNvSpPr/>
      </xdr:nvSpPr>
      <xdr:spPr>
        <a:xfrm>
          <a:off x="5531224" y="2626659"/>
          <a:ext cx="1223365" cy="766354"/>
        </a:xfrm>
        <a:prstGeom prst="roundRect">
          <a:avLst/>
        </a:prstGeom>
        <a:noFill/>
        <a:ln w="22225">
          <a:solidFill>
            <a:schemeClr val="accent6">
              <a:lumMod val="60000"/>
              <a:lumOff val="4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1223365</xdr:colOff>
      <xdr:row>9</xdr:row>
      <xdr:rowOff>766354</xdr:rowOff>
    </xdr:to>
    <xdr:sp macro="" textlink="">
      <xdr:nvSpPr>
        <xdr:cNvPr id="22" name="Rectangle à coins arrondis 21">
          <a:extLst>
            <a:ext uri="{FF2B5EF4-FFF2-40B4-BE49-F238E27FC236}">
              <a16:creationId xmlns:a16="http://schemas.microsoft.com/office/drawing/2014/main" id="{00000000-0008-0000-0500-000016000000}"/>
            </a:ext>
          </a:extLst>
        </xdr:cNvPr>
        <xdr:cNvSpPr/>
      </xdr:nvSpPr>
      <xdr:spPr>
        <a:xfrm>
          <a:off x="188259" y="3567953"/>
          <a:ext cx="1223365" cy="766354"/>
        </a:xfrm>
        <a:prstGeom prst="roundRect">
          <a:avLst/>
        </a:prstGeom>
        <a:noFill/>
        <a:ln w="22225">
          <a:solidFill>
            <a:schemeClr val="accent6">
              <a:lumMod val="60000"/>
              <a:lumOff val="4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9</xdr:row>
      <xdr:rowOff>0</xdr:rowOff>
    </xdr:from>
    <xdr:to>
      <xdr:col>3</xdr:col>
      <xdr:colOff>1223365</xdr:colOff>
      <xdr:row>9</xdr:row>
      <xdr:rowOff>766354</xdr:rowOff>
    </xdr:to>
    <xdr:sp macro="" textlink="">
      <xdr:nvSpPr>
        <xdr:cNvPr id="23" name="Rectangle à coins arrondis 22">
          <a:extLst>
            <a:ext uri="{FF2B5EF4-FFF2-40B4-BE49-F238E27FC236}">
              <a16:creationId xmlns:a16="http://schemas.microsoft.com/office/drawing/2014/main" id="{00000000-0008-0000-0500-000017000000}"/>
            </a:ext>
          </a:extLst>
        </xdr:cNvPr>
        <xdr:cNvSpPr/>
      </xdr:nvSpPr>
      <xdr:spPr>
        <a:xfrm>
          <a:off x="1524000" y="3567953"/>
          <a:ext cx="1223365" cy="766354"/>
        </a:xfrm>
        <a:prstGeom prst="roundRect">
          <a:avLst/>
        </a:prstGeom>
        <a:noFill/>
        <a:ln w="22225">
          <a:solidFill>
            <a:schemeClr val="accent6">
              <a:lumMod val="60000"/>
              <a:lumOff val="4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9</xdr:row>
      <xdr:rowOff>0</xdr:rowOff>
    </xdr:from>
    <xdr:to>
      <xdr:col>5</xdr:col>
      <xdr:colOff>1223365</xdr:colOff>
      <xdr:row>9</xdr:row>
      <xdr:rowOff>766354</xdr:rowOff>
    </xdr:to>
    <xdr:sp macro="" textlink="">
      <xdr:nvSpPr>
        <xdr:cNvPr id="24" name="Rectangle à coins arrondis 23">
          <a:extLst>
            <a:ext uri="{FF2B5EF4-FFF2-40B4-BE49-F238E27FC236}">
              <a16:creationId xmlns:a16="http://schemas.microsoft.com/office/drawing/2014/main" id="{00000000-0008-0000-0500-000018000000}"/>
            </a:ext>
          </a:extLst>
        </xdr:cNvPr>
        <xdr:cNvSpPr/>
      </xdr:nvSpPr>
      <xdr:spPr>
        <a:xfrm>
          <a:off x="2859741" y="3567953"/>
          <a:ext cx="1223365" cy="766354"/>
        </a:xfrm>
        <a:prstGeom prst="roundRect">
          <a:avLst/>
        </a:prstGeom>
        <a:noFill/>
        <a:ln w="22225">
          <a:solidFill>
            <a:schemeClr val="accent6">
              <a:lumMod val="60000"/>
              <a:lumOff val="4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7</xdr:col>
      <xdr:colOff>1223365</xdr:colOff>
      <xdr:row>9</xdr:row>
      <xdr:rowOff>766354</xdr:rowOff>
    </xdr:to>
    <xdr:sp macro="" textlink="">
      <xdr:nvSpPr>
        <xdr:cNvPr id="25" name="Rectangle à coins arrondis 24">
          <a:extLst>
            <a:ext uri="{FF2B5EF4-FFF2-40B4-BE49-F238E27FC236}">
              <a16:creationId xmlns:a16="http://schemas.microsoft.com/office/drawing/2014/main" id="{00000000-0008-0000-0500-000019000000}"/>
            </a:ext>
          </a:extLst>
        </xdr:cNvPr>
        <xdr:cNvSpPr/>
      </xdr:nvSpPr>
      <xdr:spPr>
        <a:xfrm>
          <a:off x="4195482" y="3567953"/>
          <a:ext cx="1223365" cy="766354"/>
        </a:xfrm>
        <a:prstGeom prst="roundRect">
          <a:avLst/>
        </a:prstGeom>
        <a:noFill/>
        <a:ln w="22225">
          <a:solidFill>
            <a:schemeClr val="accent6">
              <a:lumMod val="60000"/>
              <a:lumOff val="4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9</xdr:row>
      <xdr:rowOff>0</xdr:rowOff>
    </xdr:from>
    <xdr:to>
      <xdr:col>9</xdr:col>
      <xdr:colOff>1223365</xdr:colOff>
      <xdr:row>9</xdr:row>
      <xdr:rowOff>766354</xdr:rowOff>
    </xdr:to>
    <xdr:sp macro="" textlink="">
      <xdr:nvSpPr>
        <xdr:cNvPr id="26" name="Rectangle à coins arrondis 25">
          <a:extLst>
            <a:ext uri="{FF2B5EF4-FFF2-40B4-BE49-F238E27FC236}">
              <a16:creationId xmlns:a16="http://schemas.microsoft.com/office/drawing/2014/main" id="{00000000-0008-0000-0500-00001A000000}"/>
            </a:ext>
          </a:extLst>
        </xdr:cNvPr>
        <xdr:cNvSpPr/>
      </xdr:nvSpPr>
      <xdr:spPr>
        <a:xfrm>
          <a:off x="5531224" y="3567953"/>
          <a:ext cx="1223365" cy="766354"/>
        </a:xfrm>
        <a:prstGeom prst="roundRect">
          <a:avLst/>
        </a:prstGeom>
        <a:noFill/>
        <a:ln w="22225">
          <a:solidFill>
            <a:schemeClr val="accent6">
              <a:lumMod val="60000"/>
              <a:lumOff val="4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1223365</xdr:colOff>
      <xdr:row>11</xdr:row>
      <xdr:rowOff>766354</xdr:rowOff>
    </xdr:to>
    <xdr:sp macro="" textlink="">
      <xdr:nvSpPr>
        <xdr:cNvPr id="27" name="Rectangle à coins arrondis 26">
          <a:extLst>
            <a:ext uri="{FF2B5EF4-FFF2-40B4-BE49-F238E27FC236}">
              <a16:creationId xmlns:a16="http://schemas.microsoft.com/office/drawing/2014/main" id="{00000000-0008-0000-0500-00001B000000}"/>
            </a:ext>
          </a:extLst>
        </xdr:cNvPr>
        <xdr:cNvSpPr/>
      </xdr:nvSpPr>
      <xdr:spPr>
        <a:xfrm>
          <a:off x="188259" y="4509247"/>
          <a:ext cx="1223365" cy="766354"/>
        </a:xfrm>
        <a:prstGeom prst="roundRect">
          <a:avLst/>
        </a:prstGeom>
        <a:noFill/>
        <a:ln w="22225">
          <a:solidFill>
            <a:schemeClr val="accent6">
              <a:lumMod val="60000"/>
              <a:lumOff val="4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1223365</xdr:colOff>
      <xdr:row>11</xdr:row>
      <xdr:rowOff>766354</xdr:rowOff>
    </xdr:to>
    <xdr:sp macro="" textlink="">
      <xdr:nvSpPr>
        <xdr:cNvPr id="28" name="Rectangle à coins arrondis 27">
          <a:extLst>
            <a:ext uri="{FF2B5EF4-FFF2-40B4-BE49-F238E27FC236}">
              <a16:creationId xmlns:a16="http://schemas.microsoft.com/office/drawing/2014/main" id="{00000000-0008-0000-0500-00001C000000}"/>
            </a:ext>
          </a:extLst>
        </xdr:cNvPr>
        <xdr:cNvSpPr/>
      </xdr:nvSpPr>
      <xdr:spPr>
        <a:xfrm>
          <a:off x="1524000" y="4509247"/>
          <a:ext cx="1223365" cy="766354"/>
        </a:xfrm>
        <a:prstGeom prst="roundRect">
          <a:avLst/>
        </a:prstGeom>
        <a:noFill/>
        <a:ln w="22225">
          <a:solidFill>
            <a:schemeClr val="accent6">
              <a:lumMod val="60000"/>
              <a:lumOff val="4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11</xdr:row>
      <xdr:rowOff>0</xdr:rowOff>
    </xdr:from>
    <xdr:to>
      <xdr:col>5</xdr:col>
      <xdr:colOff>1223365</xdr:colOff>
      <xdr:row>11</xdr:row>
      <xdr:rowOff>766354</xdr:rowOff>
    </xdr:to>
    <xdr:sp macro="" textlink="">
      <xdr:nvSpPr>
        <xdr:cNvPr id="29" name="Rectangle à coins arrondis 28">
          <a:extLst>
            <a:ext uri="{FF2B5EF4-FFF2-40B4-BE49-F238E27FC236}">
              <a16:creationId xmlns:a16="http://schemas.microsoft.com/office/drawing/2014/main" id="{00000000-0008-0000-0500-00001D000000}"/>
            </a:ext>
          </a:extLst>
        </xdr:cNvPr>
        <xdr:cNvSpPr/>
      </xdr:nvSpPr>
      <xdr:spPr>
        <a:xfrm>
          <a:off x="2859741" y="4509247"/>
          <a:ext cx="1223365" cy="766354"/>
        </a:xfrm>
        <a:prstGeom prst="roundRect">
          <a:avLst/>
        </a:prstGeom>
        <a:noFill/>
        <a:ln w="22225">
          <a:solidFill>
            <a:schemeClr val="accent6">
              <a:lumMod val="60000"/>
              <a:lumOff val="4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11</xdr:row>
      <xdr:rowOff>0</xdr:rowOff>
    </xdr:from>
    <xdr:to>
      <xdr:col>7</xdr:col>
      <xdr:colOff>1223365</xdr:colOff>
      <xdr:row>11</xdr:row>
      <xdr:rowOff>766354</xdr:rowOff>
    </xdr:to>
    <xdr:sp macro="" textlink="">
      <xdr:nvSpPr>
        <xdr:cNvPr id="30" name="Rectangle à coins arrondis 29">
          <a:extLst>
            <a:ext uri="{FF2B5EF4-FFF2-40B4-BE49-F238E27FC236}">
              <a16:creationId xmlns:a16="http://schemas.microsoft.com/office/drawing/2014/main" id="{00000000-0008-0000-0500-00001E000000}"/>
            </a:ext>
          </a:extLst>
        </xdr:cNvPr>
        <xdr:cNvSpPr/>
      </xdr:nvSpPr>
      <xdr:spPr>
        <a:xfrm>
          <a:off x="4195482" y="4509247"/>
          <a:ext cx="1223365" cy="766354"/>
        </a:xfrm>
        <a:prstGeom prst="roundRect">
          <a:avLst/>
        </a:prstGeom>
        <a:noFill/>
        <a:ln w="22225">
          <a:solidFill>
            <a:schemeClr val="accent6">
              <a:lumMod val="60000"/>
              <a:lumOff val="4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3</xdr:row>
      <xdr:rowOff>0</xdr:rowOff>
    </xdr:from>
    <xdr:to>
      <xdr:col>1</xdr:col>
      <xdr:colOff>1223365</xdr:colOff>
      <xdr:row>4</xdr:row>
      <xdr:rowOff>8965</xdr:rowOff>
    </xdr:to>
    <xdr:sp macro="" textlink="">
      <xdr:nvSpPr>
        <xdr:cNvPr id="61" name="Rectangle à coins arrondis 60">
          <a:extLst>
            <a:ext uri="{FF2B5EF4-FFF2-40B4-BE49-F238E27FC236}">
              <a16:creationId xmlns:a16="http://schemas.microsoft.com/office/drawing/2014/main" id="{00000000-0008-0000-0500-00003D000000}"/>
            </a:ext>
          </a:extLst>
        </xdr:cNvPr>
        <xdr:cNvSpPr/>
      </xdr:nvSpPr>
      <xdr:spPr>
        <a:xfrm>
          <a:off x="188259" y="744071"/>
          <a:ext cx="1223365" cy="779929"/>
        </a:xfrm>
        <a:prstGeom prst="roundRect">
          <a:avLst/>
        </a:prstGeom>
        <a:noFill/>
        <a:ln w="22225">
          <a:solidFill>
            <a:schemeClr val="accent1">
              <a:lumMod val="75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1223365</xdr:colOff>
      <xdr:row>4</xdr:row>
      <xdr:rowOff>8965</xdr:rowOff>
    </xdr:to>
    <xdr:sp macro="" textlink="">
      <xdr:nvSpPr>
        <xdr:cNvPr id="65" name="Rectangle à coins arrondis 64">
          <a:extLst>
            <a:ext uri="{FF2B5EF4-FFF2-40B4-BE49-F238E27FC236}">
              <a16:creationId xmlns:a16="http://schemas.microsoft.com/office/drawing/2014/main" id="{00000000-0008-0000-0500-000041000000}"/>
            </a:ext>
          </a:extLst>
        </xdr:cNvPr>
        <xdr:cNvSpPr/>
      </xdr:nvSpPr>
      <xdr:spPr>
        <a:xfrm>
          <a:off x="6858000" y="4495800"/>
          <a:ext cx="1223365" cy="778585"/>
        </a:xfrm>
        <a:prstGeom prst="roundRect">
          <a:avLst/>
        </a:prstGeom>
        <a:noFill/>
        <a:ln w="22225">
          <a:solidFill>
            <a:schemeClr val="accent6">
              <a:lumMod val="60000"/>
              <a:lumOff val="4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11</xdr:col>
      <xdr:colOff>0</xdr:colOff>
      <xdr:row>3</xdr:row>
      <xdr:rowOff>0</xdr:rowOff>
    </xdr:from>
    <xdr:to>
      <xdr:col>11</xdr:col>
      <xdr:colOff>1223365</xdr:colOff>
      <xdr:row>4</xdr:row>
      <xdr:rowOff>8965</xdr:rowOff>
    </xdr:to>
    <xdr:sp macro="" textlink="">
      <xdr:nvSpPr>
        <xdr:cNvPr id="66" name="Rectangle à coins arrondis 65">
          <a:extLst>
            <a:ext uri="{FF2B5EF4-FFF2-40B4-BE49-F238E27FC236}">
              <a16:creationId xmlns:a16="http://schemas.microsoft.com/office/drawing/2014/main" id="{00000000-0008-0000-0500-000042000000}"/>
            </a:ext>
          </a:extLst>
        </xdr:cNvPr>
        <xdr:cNvSpPr/>
      </xdr:nvSpPr>
      <xdr:spPr>
        <a:xfrm>
          <a:off x="8191500" y="4495800"/>
          <a:ext cx="1223365" cy="778585"/>
        </a:xfrm>
        <a:prstGeom prst="roundRect">
          <a:avLst/>
        </a:prstGeom>
        <a:noFill/>
        <a:ln w="22225">
          <a:solidFill>
            <a:srgbClr val="C00000"/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13</xdr:col>
      <xdr:colOff>1226820</xdr:colOff>
      <xdr:row>14</xdr:row>
      <xdr:rowOff>8965</xdr:rowOff>
    </xdr:to>
    <xdr:sp macro="" textlink="">
      <xdr:nvSpPr>
        <xdr:cNvPr id="70" name="Rectangle à coins arrondis 69">
          <a:extLst>
            <a:ext uri="{FF2B5EF4-FFF2-40B4-BE49-F238E27FC236}">
              <a16:creationId xmlns:a16="http://schemas.microsoft.com/office/drawing/2014/main" id="{00000000-0008-0000-0500-000046000000}"/>
            </a:ext>
          </a:extLst>
        </xdr:cNvPr>
        <xdr:cNvSpPr/>
      </xdr:nvSpPr>
      <xdr:spPr>
        <a:xfrm>
          <a:off x="188259" y="5450541"/>
          <a:ext cx="9241267" cy="779930"/>
        </a:xfrm>
        <a:prstGeom prst="roundRect">
          <a:avLst/>
        </a:prstGeom>
        <a:noFill/>
        <a:ln w="22225">
          <a:solidFill>
            <a:schemeClr val="tx1">
              <a:lumMod val="50000"/>
              <a:lumOff val="5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 editAs="oneCell">
    <xdr:from>
      <xdr:col>13</xdr:col>
      <xdr:colOff>1200374</xdr:colOff>
      <xdr:row>0</xdr:row>
      <xdr:rowOff>19668</xdr:rowOff>
    </xdr:from>
    <xdr:to>
      <xdr:col>14</xdr:col>
      <xdr:colOff>590326</xdr:colOff>
      <xdr:row>2</xdr:row>
      <xdr:rowOff>33672</xdr:rowOff>
    </xdr:to>
    <xdr:pic>
      <xdr:nvPicPr>
        <xdr:cNvPr id="30176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500-0000C29A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188236" y="19668"/>
          <a:ext cx="592073" cy="5920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</xdr:col>
      <xdr:colOff>70820</xdr:colOff>
      <xdr:row>5</xdr:row>
      <xdr:rowOff>268942</xdr:rowOff>
    </xdr:from>
    <xdr:to>
      <xdr:col>31</xdr:col>
      <xdr:colOff>349624</xdr:colOff>
      <xdr:row>5</xdr:row>
      <xdr:rowOff>546783</xdr:rowOff>
    </xdr:to>
    <xdr:sp macro="" textlink="">
      <xdr:nvSpPr>
        <xdr:cNvPr id="43" name="Cœur 42">
          <a:extLst>
            <a:ext uri="{FF2B5EF4-FFF2-40B4-BE49-F238E27FC236}">
              <a16:creationId xmlns:a16="http://schemas.microsoft.com/office/drawing/2014/main" id="{00000000-0008-0000-0500-00002B000000}"/>
            </a:ext>
          </a:extLst>
        </xdr:cNvPr>
        <xdr:cNvSpPr/>
      </xdr:nvSpPr>
      <xdr:spPr>
        <a:xfrm>
          <a:off x="9763460" y="1952962"/>
          <a:ext cx="278804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116540</xdr:colOff>
      <xdr:row>7</xdr:row>
      <xdr:rowOff>242045</xdr:rowOff>
    </xdr:from>
    <xdr:to>
      <xdr:col>31</xdr:col>
      <xdr:colOff>439270</xdr:colOff>
      <xdr:row>7</xdr:row>
      <xdr:rowOff>546846</xdr:rowOff>
    </xdr:to>
    <xdr:sp macro="" textlink="">
      <xdr:nvSpPr>
        <xdr:cNvPr id="44" name="Étoile à 5 branches 43">
          <a:extLst>
            <a:ext uri="{FF2B5EF4-FFF2-40B4-BE49-F238E27FC236}">
              <a16:creationId xmlns:a16="http://schemas.microsoft.com/office/drawing/2014/main" id="{00000000-0008-0000-0500-00002C000000}"/>
            </a:ext>
          </a:extLst>
        </xdr:cNvPr>
        <xdr:cNvSpPr/>
      </xdr:nvSpPr>
      <xdr:spPr>
        <a:xfrm>
          <a:off x="9809180" y="2863325"/>
          <a:ext cx="322730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143433</xdr:colOff>
      <xdr:row>9</xdr:row>
      <xdr:rowOff>152401</xdr:rowOff>
    </xdr:from>
    <xdr:to>
      <xdr:col>31</xdr:col>
      <xdr:colOff>467433</xdr:colOff>
      <xdr:row>9</xdr:row>
      <xdr:rowOff>259976</xdr:rowOff>
    </xdr:to>
    <xdr:sp macro="" textlink="">
      <xdr:nvSpPr>
        <xdr:cNvPr id="45" name="Flèche droite 44">
          <a:extLst>
            <a:ext uri="{FF2B5EF4-FFF2-40B4-BE49-F238E27FC236}">
              <a16:creationId xmlns:a16="http://schemas.microsoft.com/office/drawing/2014/main" id="{00000000-0008-0000-0500-00002D000000}"/>
            </a:ext>
          </a:extLst>
        </xdr:cNvPr>
        <xdr:cNvSpPr/>
      </xdr:nvSpPr>
      <xdr:spPr>
        <a:xfrm>
          <a:off x="9836073" y="3710941"/>
          <a:ext cx="324000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152400</xdr:colOff>
      <xdr:row>9</xdr:row>
      <xdr:rowOff>441960</xdr:rowOff>
    </xdr:from>
    <xdr:to>
      <xdr:col>32</xdr:col>
      <xdr:colOff>358140</xdr:colOff>
      <xdr:row>11</xdr:row>
      <xdr:rowOff>144780</xdr:rowOff>
    </xdr:to>
    <xdr:pic>
      <xdr:nvPicPr>
        <xdr:cNvPr id="301766" name="Image 45">
          <a:extLst>
            <a:ext uri="{FF2B5EF4-FFF2-40B4-BE49-F238E27FC236}">
              <a16:creationId xmlns:a16="http://schemas.microsoft.com/office/drawing/2014/main" id="{00000000-0008-0000-0500-0000C69A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3140" y="4000500"/>
          <a:ext cx="876300" cy="640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31</xdr:col>
      <xdr:colOff>117453</xdr:colOff>
      <xdr:row>11</xdr:row>
      <xdr:rowOff>100111</xdr:rowOff>
    </xdr:from>
    <xdr:to>
      <xdr:col>32</xdr:col>
      <xdr:colOff>315573</xdr:colOff>
      <xdr:row>11</xdr:row>
      <xdr:rowOff>747811</xdr:rowOff>
    </xdr:to>
    <xdr:pic>
      <xdr:nvPicPr>
        <xdr:cNvPr id="301767" name="Image 46">
          <a:extLst>
            <a:ext uri="{FF2B5EF4-FFF2-40B4-BE49-F238E27FC236}">
              <a16:creationId xmlns:a16="http://schemas.microsoft.com/office/drawing/2014/main" id="{00000000-0008-0000-0500-0000C79A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98643" y="4547301"/>
          <a:ext cx="848447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31</xdr:col>
      <xdr:colOff>80683</xdr:colOff>
      <xdr:row>3</xdr:row>
      <xdr:rowOff>349622</xdr:rowOff>
    </xdr:from>
    <xdr:to>
      <xdr:col>31</xdr:col>
      <xdr:colOff>367552</xdr:colOff>
      <xdr:row>3</xdr:row>
      <xdr:rowOff>628053</xdr:rowOff>
    </xdr:to>
    <xdr:sp macro="" textlink="">
      <xdr:nvSpPr>
        <xdr:cNvPr id="48" name="Émoticône 47">
          <a:extLst>
            <a:ext uri="{FF2B5EF4-FFF2-40B4-BE49-F238E27FC236}">
              <a16:creationId xmlns:a16="http://schemas.microsoft.com/office/drawing/2014/main" id="{00000000-0008-0000-0500-000030000000}"/>
            </a:ext>
          </a:extLst>
        </xdr:cNvPr>
        <xdr:cNvSpPr/>
      </xdr:nvSpPr>
      <xdr:spPr>
        <a:xfrm>
          <a:off x="9773323" y="1096382"/>
          <a:ext cx="286869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373380</xdr:colOff>
      <xdr:row>10</xdr:row>
      <xdr:rowOff>137160</xdr:rowOff>
    </xdr:from>
    <xdr:to>
      <xdr:col>33</xdr:col>
      <xdr:colOff>579120</xdr:colOff>
      <xdr:row>11</xdr:row>
      <xdr:rowOff>609600</xdr:rowOff>
    </xdr:to>
    <xdr:pic>
      <xdr:nvPicPr>
        <xdr:cNvPr id="301769" name="Image 48">
          <a:extLst>
            <a:ext uri="{FF2B5EF4-FFF2-40B4-BE49-F238E27FC236}">
              <a16:creationId xmlns:a16="http://schemas.microsoft.com/office/drawing/2014/main" id="{00000000-0008-0000-0500-0000C99A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74680" y="4465320"/>
          <a:ext cx="876300" cy="640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33</xdr:col>
      <xdr:colOff>662940</xdr:colOff>
      <xdr:row>10</xdr:row>
      <xdr:rowOff>45720</xdr:rowOff>
    </xdr:from>
    <xdr:to>
      <xdr:col>35</xdr:col>
      <xdr:colOff>198120</xdr:colOff>
      <xdr:row>11</xdr:row>
      <xdr:rowOff>525780</xdr:rowOff>
    </xdr:to>
    <xdr:pic>
      <xdr:nvPicPr>
        <xdr:cNvPr id="301770" name="Image 49">
          <a:extLst>
            <a:ext uri="{FF2B5EF4-FFF2-40B4-BE49-F238E27FC236}">
              <a16:creationId xmlns:a16="http://schemas.microsoft.com/office/drawing/2014/main" id="{00000000-0008-0000-0500-0000CA9A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34800" y="4373880"/>
          <a:ext cx="8763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32</xdr:col>
      <xdr:colOff>388620</xdr:colOff>
      <xdr:row>9</xdr:row>
      <xdr:rowOff>358140</xdr:rowOff>
    </xdr:from>
    <xdr:to>
      <xdr:col>33</xdr:col>
      <xdr:colOff>586740</xdr:colOff>
      <xdr:row>11</xdr:row>
      <xdr:rowOff>68580</xdr:rowOff>
    </xdr:to>
    <xdr:pic>
      <xdr:nvPicPr>
        <xdr:cNvPr id="301771" name="Image 50">
          <a:extLst>
            <a:ext uri="{FF2B5EF4-FFF2-40B4-BE49-F238E27FC236}">
              <a16:creationId xmlns:a16="http://schemas.microsoft.com/office/drawing/2014/main" id="{00000000-0008-0000-0500-0000CB9A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9920" y="3916680"/>
          <a:ext cx="86868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34</xdr:col>
      <xdr:colOff>60960</xdr:colOff>
      <xdr:row>9</xdr:row>
      <xdr:rowOff>243840</xdr:rowOff>
    </xdr:from>
    <xdr:to>
      <xdr:col>35</xdr:col>
      <xdr:colOff>266700</xdr:colOff>
      <xdr:row>10</xdr:row>
      <xdr:rowOff>121920</xdr:rowOff>
    </xdr:to>
    <xdr:pic>
      <xdr:nvPicPr>
        <xdr:cNvPr id="301772" name="Image 51">
          <a:extLst>
            <a:ext uri="{FF2B5EF4-FFF2-40B4-BE49-F238E27FC236}">
              <a16:creationId xmlns:a16="http://schemas.microsoft.com/office/drawing/2014/main" id="{00000000-0008-0000-0500-0000CC9A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03380" y="3802380"/>
          <a:ext cx="8763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31</xdr:col>
      <xdr:colOff>493060</xdr:colOff>
      <xdr:row>3</xdr:row>
      <xdr:rowOff>349623</xdr:rowOff>
    </xdr:from>
    <xdr:to>
      <xdr:col>32</xdr:col>
      <xdr:colOff>107576</xdr:colOff>
      <xdr:row>3</xdr:row>
      <xdr:rowOff>628054</xdr:rowOff>
    </xdr:to>
    <xdr:sp macro="" textlink="">
      <xdr:nvSpPr>
        <xdr:cNvPr id="53" name="Émoticône 52">
          <a:extLst>
            <a:ext uri="{FF2B5EF4-FFF2-40B4-BE49-F238E27FC236}">
              <a16:creationId xmlns:a16="http://schemas.microsoft.com/office/drawing/2014/main" id="{00000000-0008-0000-0500-000035000000}"/>
            </a:ext>
          </a:extLst>
        </xdr:cNvPr>
        <xdr:cNvSpPr/>
      </xdr:nvSpPr>
      <xdr:spPr>
        <a:xfrm>
          <a:off x="10185700" y="1096383"/>
          <a:ext cx="285076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224117</xdr:colOff>
      <xdr:row>3</xdr:row>
      <xdr:rowOff>340658</xdr:rowOff>
    </xdr:from>
    <xdr:to>
      <xdr:col>32</xdr:col>
      <xdr:colOff>510986</xdr:colOff>
      <xdr:row>3</xdr:row>
      <xdr:rowOff>619089</xdr:rowOff>
    </xdr:to>
    <xdr:sp macro="" textlink="">
      <xdr:nvSpPr>
        <xdr:cNvPr id="54" name="Émoticône 53">
          <a:extLst>
            <a:ext uri="{FF2B5EF4-FFF2-40B4-BE49-F238E27FC236}">
              <a16:creationId xmlns:a16="http://schemas.microsoft.com/office/drawing/2014/main" id="{00000000-0008-0000-0500-000036000000}"/>
            </a:ext>
          </a:extLst>
        </xdr:cNvPr>
        <xdr:cNvSpPr/>
      </xdr:nvSpPr>
      <xdr:spPr>
        <a:xfrm>
          <a:off x="10587317" y="1087418"/>
          <a:ext cx="286869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600635</xdr:colOff>
      <xdr:row>7</xdr:row>
      <xdr:rowOff>233083</xdr:rowOff>
    </xdr:from>
    <xdr:to>
      <xdr:col>32</xdr:col>
      <xdr:colOff>251012</xdr:colOff>
      <xdr:row>7</xdr:row>
      <xdr:rowOff>537884</xdr:rowOff>
    </xdr:to>
    <xdr:sp macro="" textlink="">
      <xdr:nvSpPr>
        <xdr:cNvPr id="55" name="Étoile à 5 branches 54">
          <a:extLst>
            <a:ext uri="{FF2B5EF4-FFF2-40B4-BE49-F238E27FC236}">
              <a16:creationId xmlns:a16="http://schemas.microsoft.com/office/drawing/2014/main" id="{00000000-0008-0000-0500-000037000000}"/>
            </a:ext>
          </a:extLst>
        </xdr:cNvPr>
        <xdr:cNvSpPr/>
      </xdr:nvSpPr>
      <xdr:spPr>
        <a:xfrm>
          <a:off x="10293275" y="2854363"/>
          <a:ext cx="320937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367553</xdr:colOff>
      <xdr:row>7</xdr:row>
      <xdr:rowOff>242047</xdr:rowOff>
    </xdr:from>
    <xdr:to>
      <xdr:col>33</xdr:col>
      <xdr:colOff>17930</xdr:colOff>
      <xdr:row>7</xdr:row>
      <xdr:rowOff>546848</xdr:rowOff>
    </xdr:to>
    <xdr:sp macro="" textlink="">
      <xdr:nvSpPr>
        <xdr:cNvPr id="56" name="Étoile à 5 branches 55">
          <a:extLst>
            <a:ext uri="{FF2B5EF4-FFF2-40B4-BE49-F238E27FC236}">
              <a16:creationId xmlns:a16="http://schemas.microsoft.com/office/drawing/2014/main" id="{00000000-0008-0000-0500-000038000000}"/>
            </a:ext>
          </a:extLst>
        </xdr:cNvPr>
        <xdr:cNvSpPr/>
      </xdr:nvSpPr>
      <xdr:spPr>
        <a:xfrm>
          <a:off x="10730753" y="2863327"/>
          <a:ext cx="320937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44823</xdr:colOff>
      <xdr:row>9</xdr:row>
      <xdr:rowOff>152400</xdr:rowOff>
    </xdr:from>
    <xdr:to>
      <xdr:col>32</xdr:col>
      <xdr:colOff>368823</xdr:colOff>
      <xdr:row>9</xdr:row>
      <xdr:rowOff>259975</xdr:rowOff>
    </xdr:to>
    <xdr:sp macro="" textlink="">
      <xdr:nvSpPr>
        <xdr:cNvPr id="57" name="Flèche droite 56">
          <a:extLst>
            <a:ext uri="{FF2B5EF4-FFF2-40B4-BE49-F238E27FC236}">
              <a16:creationId xmlns:a16="http://schemas.microsoft.com/office/drawing/2014/main" id="{00000000-0008-0000-0500-000039000000}"/>
            </a:ext>
          </a:extLst>
        </xdr:cNvPr>
        <xdr:cNvSpPr/>
      </xdr:nvSpPr>
      <xdr:spPr>
        <a:xfrm>
          <a:off x="10408023" y="3710940"/>
          <a:ext cx="324000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519953</xdr:colOff>
      <xdr:row>9</xdr:row>
      <xdr:rowOff>143435</xdr:rowOff>
    </xdr:from>
    <xdr:to>
      <xdr:col>33</xdr:col>
      <xdr:colOff>171600</xdr:colOff>
      <xdr:row>9</xdr:row>
      <xdr:rowOff>251010</xdr:rowOff>
    </xdr:to>
    <xdr:sp macro="" textlink="">
      <xdr:nvSpPr>
        <xdr:cNvPr id="58" name="Flèche droite 57">
          <a:extLst>
            <a:ext uri="{FF2B5EF4-FFF2-40B4-BE49-F238E27FC236}">
              <a16:creationId xmlns:a16="http://schemas.microsoft.com/office/drawing/2014/main" id="{00000000-0008-0000-0500-00003A000000}"/>
            </a:ext>
          </a:extLst>
        </xdr:cNvPr>
        <xdr:cNvSpPr/>
      </xdr:nvSpPr>
      <xdr:spPr>
        <a:xfrm>
          <a:off x="10883153" y="3701975"/>
          <a:ext cx="322207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663388</xdr:colOff>
      <xdr:row>3</xdr:row>
      <xdr:rowOff>340659</xdr:rowOff>
    </xdr:from>
    <xdr:to>
      <xdr:col>33</xdr:col>
      <xdr:colOff>277904</xdr:colOff>
      <xdr:row>3</xdr:row>
      <xdr:rowOff>619090</xdr:rowOff>
    </xdr:to>
    <xdr:sp macro="" textlink="">
      <xdr:nvSpPr>
        <xdr:cNvPr id="59" name="Émoticône 58">
          <a:extLst>
            <a:ext uri="{FF2B5EF4-FFF2-40B4-BE49-F238E27FC236}">
              <a16:creationId xmlns:a16="http://schemas.microsoft.com/office/drawing/2014/main" id="{00000000-0008-0000-0500-00003B000000}"/>
            </a:ext>
          </a:extLst>
        </xdr:cNvPr>
        <xdr:cNvSpPr/>
      </xdr:nvSpPr>
      <xdr:spPr>
        <a:xfrm>
          <a:off x="11026588" y="1087419"/>
          <a:ext cx="285076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367553</xdr:colOff>
      <xdr:row>3</xdr:row>
      <xdr:rowOff>340660</xdr:rowOff>
    </xdr:from>
    <xdr:to>
      <xdr:col>33</xdr:col>
      <xdr:colOff>644897</xdr:colOff>
      <xdr:row>3</xdr:row>
      <xdr:rowOff>619091</xdr:rowOff>
    </xdr:to>
    <xdr:sp macro="" textlink="">
      <xdr:nvSpPr>
        <xdr:cNvPr id="60" name="Émoticône 59">
          <a:extLst>
            <a:ext uri="{FF2B5EF4-FFF2-40B4-BE49-F238E27FC236}">
              <a16:creationId xmlns:a16="http://schemas.microsoft.com/office/drawing/2014/main" id="{00000000-0008-0000-0500-00003C000000}"/>
            </a:ext>
          </a:extLst>
        </xdr:cNvPr>
        <xdr:cNvSpPr/>
      </xdr:nvSpPr>
      <xdr:spPr>
        <a:xfrm>
          <a:off x="11401313" y="1087420"/>
          <a:ext cx="286869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457200</xdr:colOff>
      <xdr:row>5</xdr:row>
      <xdr:rowOff>259977</xdr:rowOff>
    </xdr:from>
    <xdr:to>
      <xdr:col>32</xdr:col>
      <xdr:colOff>63651</xdr:colOff>
      <xdr:row>5</xdr:row>
      <xdr:rowOff>537818</xdr:rowOff>
    </xdr:to>
    <xdr:sp macro="" textlink="">
      <xdr:nvSpPr>
        <xdr:cNvPr id="67" name="Cœur 66">
          <a:extLst>
            <a:ext uri="{FF2B5EF4-FFF2-40B4-BE49-F238E27FC236}">
              <a16:creationId xmlns:a16="http://schemas.microsoft.com/office/drawing/2014/main" id="{00000000-0008-0000-0500-000043000000}"/>
            </a:ext>
          </a:extLst>
        </xdr:cNvPr>
        <xdr:cNvSpPr/>
      </xdr:nvSpPr>
      <xdr:spPr>
        <a:xfrm>
          <a:off x="10149840" y="1943997"/>
          <a:ext cx="277011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170329</xdr:colOff>
      <xdr:row>5</xdr:row>
      <xdr:rowOff>277906</xdr:rowOff>
    </xdr:from>
    <xdr:to>
      <xdr:col>32</xdr:col>
      <xdr:colOff>449133</xdr:colOff>
      <xdr:row>5</xdr:row>
      <xdr:rowOff>555747</xdr:rowOff>
    </xdr:to>
    <xdr:sp macro="" textlink="">
      <xdr:nvSpPr>
        <xdr:cNvPr id="68" name="Cœur 67">
          <a:extLst>
            <a:ext uri="{FF2B5EF4-FFF2-40B4-BE49-F238E27FC236}">
              <a16:creationId xmlns:a16="http://schemas.microsoft.com/office/drawing/2014/main" id="{00000000-0008-0000-0500-000044000000}"/>
            </a:ext>
          </a:extLst>
        </xdr:cNvPr>
        <xdr:cNvSpPr/>
      </xdr:nvSpPr>
      <xdr:spPr>
        <a:xfrm>
          <a:off x="10533529" y="1961926"/>
          <a:ext cx="278804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537883</xdr:colOff>
      <xdr:row>5</xdr:row>
      <xdr:rowOff>259976</xdr:rowOff>
    </xdr:from>
    <xdr:to>
      <xdr:col>33</xdr:col>
      <xdr:colOff>144334</xdr:colOff>
      <xdr:row>5</xdr:row>
      <xdr:rowOff>537817</xdr:rowOff>
    </xdr:to>
    <xdr:sp macro="" textlink="">
      <xdr:nvSpPr>
        <xdr:cNvPr id="69" name="Cœur 68">
          <a:extLst>
            <a:ext uri="{FF2B5EF4-FFF2-40B4-BE49-F238E27FC236}">
              <a16:creationId xmlns:a16="http://schemas.microsoft.com/office/drawing/2014/main" id="{00000000-0008-0000-0500-000045000000}"/>
            </a:ext>
          </a:extLst>
        </xdr:cNvPr>
        <xdr:cNvSpPr/>
      </xdr:nvSpPr>
      <xdr:spPr>
        <a:xfrm>
          <a:off x="10901083" y="1943996"/>
          <a:ext cx="277011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251012</xdr:colOff>
      <xdr:row>5</xdr:row>
      <xdr:rowOff>259976</xdr:rowOff>
    </xdr:from>
    <xdr:to>
      <xdr:col>33</xdr:col>
      <xdr:colOff>529816</xdr:colOff>
      <xdr:row>5</xdr:row>
      <xdr:rowOff>537817</xdr:rowOff>
    </xdr:to>
    <xdr:sp macro="" textlink="">
      <xdr:nvSpPr>
        <xdr:cNvPr id="71" name="Cœur 70">
          <a:extLst>
            <a:ext uri="{FF2B5EF4-FFF2-40B4-BE49-F238E27FC236}">
              <a16:creationId xmlns:a16="http://schemas.microsoft.com/office/drawing/2014/main" id="{00000000-0008-0000-0500-000047000000}"/>
            </a:ext>
          </a:extLst>
        </xdr:cNvPr>
        <xdr:cNvSpPr/>
      </xdr:nvSpPr>
      <xdr:spPr>
        <a:xfrm>
          <a:off x="11284772" y="1943996"/>
          <a:ext cx="278804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125506</xdr:colOff>
      <xdr:row>7</xdr:row>
      <xdr:rowOff>233083</xdr:rowOff>
    </xdr:from>
    <xdr:to>
      <xdr:col>33</xdr:col>
      <xdr:colOff>448236</xdr:colOff>
      <xdr:row>7</xdr:row>
      <xdr:rowOff>537884</xdr:rowOff>
    </xdr:to>
    <xdr:sp macro="" textlink="">
      <xdr:nvSpPr>
        <xdr:cNvPr id="72" name="Étoile à 5 branches 71">
          <a:extLst>
            <a:ext uri="{FF2B5EF4-FFF2-40B4-BE49-F238E27FC236}">
              <a16:creationId xmlns:a16="http://schemas.microsoft.com/office/drawing/2014/main" id="{00000000-0008-0000-0500-000048000000}"/>
            </a:ext>
          </a:extLst>
        </xdr:cNvPr>
        <xdr:cNvSpPr/>
      </xdr:nvSpPr>
      <xdr:spPr>
        <a:xfrm>
          <a:off x="11159266" y="2854363"/>
          <a:ext cx="322730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555812</xdr:colOff>
      <xdr:row>7</xdr:row>
      <xdr:rowOff>242047</xdr:rowOff>
    </xdr:from>
    <xdr:to>
      <xdr:col>34</xdr:col>
      <xdr:colOff>206189</xdr:colOff>
      <xdr:row>7</xdr:row>
      <xdr:rowOff>546848</xdr:rowOff>
    </xdr:to>
    <xdr:sp macro="" textlink="">
      <xdr:nvSpPr>
        <xdr:cNvPr id="73" name="Étoile à 5 branches 72">
          <a:extLst>
            <a:ext uri="{FF2B5EF4-FFF2-40B4-BE49-F238E27FC236}">
              <a16:creationId xmlns:a16="http://schemas.microsoft.com/office/drawing/2014/main" id="{00000000-0008-0000-0500-000049000000}"/>
            </a:ext>
          </a:extLst>
        </xdr:cNvPr>
        <xdr:cNvSpPr/>
      </xdr:nvSpPr>
      <xdr:spPr>
        <a:xfrm>
          <a:off x="11589572" y="2863327"/>
          <a:ext cx="320937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340659</xdr:colOff>
      <xdr:row>9</xdr:row>
      <xdr:rowOff>134471</xdr:rowOff>
    </xdr:from>
    <xdr:to>
      <xdr:col>33</xdr:col>
      <xdr:colOff>645609</xdr:colOff>
      <xdr:row>9</xdr:row>
      <xdr:rowOff>242046</xdr:rowOff>
    </xdr:to>
    <xdr:sp macro="" textlink="">
      <xdr:nvSpPr>
        <xdr:cNvPr id="74" name="Flèche droite 73">
          <a:extLst>
            <a:ext uri="{FF2B5EF4-FFF2-40B4-BE49-F238E27FC236}">
              <a16:creationId xmlns:a16="http://schemas.microsoft.com/office/drawing/2014/main" id="{00000000-0008-0000-0500-00004A000000}"/>
            </a:ext>
          </a:extLst>
        </xdr:cNvPr>
        <xdr:cNvSpPr/>
      </xdr:nvSpPr>
      <xdr:spPr>
        <a:xfrm>
          <a:off x="11374419" y="3693011"/>
          <a:ext cx="324000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34</xdr:col>
      <xdr:colOff>152400</xdr:colOff>
      <xdr:row>9</xdr:row>
      <xdr:rowOff>143436</xdr:rowOff>
    </xdr:from>
    <xdr:to>
      <xdr:col>34</xdr:col>
      <xdr:colOff>476400</xdr:colOff>
      <xdr:row>9</xdr:row>
      <xdr:rowOff>251011</xdr:rowOff>
    </xdr:to>
    <xdr:sp macro="" textlink="">
      <xdr:nvSpPr>
        <xdr:cNvPr id="75" name="Flèche droite 74">
          <a:extLst>
            <a:ext uri="{FF2B5EF4-FFF2-40B4-BE49-F238E27FC236}">
              <a16:creationId xmlns:a16="http://schemas.microsoft.com/office/drawing/2014/main" id="{00000000-0008-0000-0500-00004B000000}"/>
            </a:ext>
          </a:extLst>
        </xdr:cNvPr>
        <xdr:cNvSpPr/>
      </xdr:nvSpPr>
      <xdr:spPr>
        <a:xfrm>
          <a:off x="11856720" y="3701976"/>
          <a:ext cx="324000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>
    <xdr:from>
      <xdr:col>9</xdr:col>
      <xdr:colOff>0</xdr:colOff>
      <xdr:row>3</xdr:row>
      <xdr:rowOff>0</xdr:rowOff>
    </xdr:from>
    <xdr:to>
      <xdr:col>9</xdr:col>
      <xdr:colOff>1223365</xdr:colOff>
      <xdr:row>4</xdr:row>
      <xdr:rowOff>8965</xdr:rowOff>
    </xdr:to>
    <xdr:sp macro="" textlink="">
      <xdr:nvSpPr>
        <xdr:cNvPr id="79" name="Rectangle à coins arrondis 78">
          <a:extLst>
            <a:ext uri="{FF2B5EF4-FFF2-40B4-BE49-F238E27FC236}">
              <a16:creationId xmlns:a16="http://schemas.microsoft.com/office/drawing/2014/main" id="{00000000-0008-0000-0500-00004F000000}"/>
            </a:ext>
          </a:extLst>
        </xdr:cNvPr>
        <xdr:cNvSpPr/>
      </xdr:nvSpPr>
      <xdr:spPr>
        <a:xfrm>
          <a:off x="4195482" y="744071"/>
          <a:ext cx="1223365" cy="779929"/>
        </a:xfrm>
        <a:prstGeom prst="roundRect">
          <a:avLst/>
        </a:prstGeom>
        <a:noFill/>
        <a:ln w="22225">
          <a:solidFill>
            <a:schemeClr val="accent6">
              <a:lumMod val="60000"/>
              <a:lumOff val="4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1223365</xdr:colOff>
      <xdr:row>4</xdr:row>
      <xdr:rowOff>8965</xdr:rowOff>
    </xdr:to>
    <xdr:sp macro="" textlink="">
      <xdr:nvSpPr>
        <xdr:cNvPr id="80" name="Rectangle à coins arrondis 79">
          <a:extLst>
            <a:ext uri="{FF2B5EF4-FFF2-40B4-BE49-F238E27FC236}">
              <a16:creationId xmlns:a16="http://schemas.microsoft.com/office/drawing/2014/main" id="{00000000-0008-0000-0500-000050000000}"/>
            </a:ext>
          </a:extLst>
        </xdr:cNvPr>
        <xdr:cNvSpPr/>
      </xdr:nvSpPr>
      <xdr:spPr>
        <a:xfrm>
          <a:off x="4195482" y="744071"/>
          <a:ext cx="1223365" cy="779929"/>
        </a:xfrm>
        <a:prstGeom prst="roundRect">
          <a:avLst/>
        </a:prstGeom>
        <a:noFill/>
        <a:ln w="22225">
          <a:solidFill>
            <a:schemeClr val="accent6">
              <a:lumMod val="60000"/>
              <a:lumOff val="4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1223365</xdr:colOff>
      <xdr:row>4</xdr:row>
      <xdr:rowOff>8965</xdr:rowOff>
    </xdr:to>
    <xdr:sp macro="" textlink="">
      <xdr:nvSpPr>
        <xdr:cNvPr id="81" name="Rectangle à coins arrondis 80">
          <a:extLst>
            <a:ext uri="{FF2B5EF4-FFF2-40B4-BE49-F238E27FC236}">
              <a16:creationId xmlns:a16="http://schemas.microsoft.com/office/drawing/2014/main" id="{00000000-0008-0000-0500-000051000000}"/>
            </a:ext>
          </a:extLst>
        </xdr:cNvPr>
        <xdr:cNvSpPr/>
      </xdr:nvSpPr>
      <xdr:spPr>
        <a:xfrm>
          <a:off x="4195482" y="744071"/>
          <a:ext cx="1223365" cy="779929"/>
        </a:xfrm>
        <a:prstGeom prst="roundRect">
          <a:avLst/>
        </a:prstGeom>
        <a:noFill/>
        <a:ln w="22225">
          <a:solidFill>
            <a:schemeClr val="accent6">
              <a:lumMod val="60000"/>
              <a:lumOff val="4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1223365</xdr:colOff>
      <xdr:row>3</xdr:row>
      <xdr:rowOff>766354</xdr:rowOff>
    </xdr:to>
    <xdr:sp macro="" textlink="">
      <xdr:nvSpPr>
        <xdr:cNvPr id="87" name="Rectangle à coins arrondis 30">
          <a:extLst>
            <a:ext uri="{FF2B5EF4-FFF2-40B4-BE49-F238E27FC236}">
              <a16:creationId xmlns:a16="http://schemas.microsoft.com/office/drawing/2014/main" id="{9ED69159-DDCB-4C6F-8304-2456CF489316}"/>
            </a:ext>
          </a:extLst>
        </xdr:cNvPr>
        <xdr:cNvSpPr/>
      </xdr:nvSpPr>
      <xdr:spPr>
        <a:xfrm>
          <a:off x="5386552" y="4447190"/>
          <a:ext cx="1204315" cy="766354"/>
        </a:xfrm>
        <a:prstGeom prst="roundRect">
          <a:avLst/>
        </a:prstGeom>
        <a:noFill/>
        <a:ln w="2222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9</xdr:row>
      <xdr:rowOff>0</xdr:rowOff>
    </xdr:from>
    <xdr:to>
      <xdr:col>9</xdr:col>
      <xdr:colOff>1223365</xdr:colOff>
      <xdr:row>9</xdr:row>
      <xdr:rowOff>766354</xdr:rowOff>
    </xdr:to>
    <xdr:sp macro="" textlink="">
      <xdr:nvSpPr>
        <xdr:cNvPr id="88" name="Rectangle à coins arrondis 24">
          <a:extLst>
            <a:ext uri="{FF2B5EF4-FFF2-40B4-BE49-F238E27FC236}">
              <a16:creationId xmlns:a16="http://schemas.microsoft.com/office/drawing/2014/main" id="{07F22BB7-FD2A-47AE-9EFC-826DB9C5349C}"/>
            </a:ext>
          </a:extLst>
        </xdr:cNvPr>
        <xdr:cNvSpPr/>
      </xdr:nvSpPr>
      <xdr:spPr>
        <a:xfrm>
          <a:off x="4085897" y="3520966"/>
          <a:ext cx="1204315" cy="766354"/>
        </a:xfrm>
        <a:prstGeom prst="roundRect">
          <a:avLst/>
        </a:prstGeom>
        <a:noFill/>
        <a:ln w="22225">
          <a:solidFill>
            <a:schemeClr val="accent6">
              <a:lumMod val="60000"/>
              <a:lumOff val="4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1223365</xdr:colOff>
      <xdr:row>11</xdr:row>
      <xdr:rowOff>766354</xdr:rowOff>
    </xdr:to>
    <xdr:sp macro="" textlink="">
      <xdr:nvSpPr>
        <xdr:cNvPr id="89" name="Rectangle à coins arrondis 29">
          <a:extLst>
            <a:ext uri="{FF2B5EF4-FFF2-40B4-BE49-F238E27FC236}">
              <a16:creationId xmlns:a16="http://schemas.microsoft.com/office/drawing/2014/main" id="{2F7C13DF-7827-4E8A-8632-0119518D8B16}"/>
            </a:ext>
          </a:extLst>
        </xdr:cNvPr>
        <xdr:cNvSpPr/>
      </xdr:nvSpPr>
      <xdr:spPr>
        <a:xfrm>
          <a:off x="4085897" y="4447190"/>
          <a:ext cx="1204315" cy="766354"/>
        </a:xfrm>
        <a:prstGeom prst="roundRect">
          <a:avLst/>
        </a:prstGeom>
        <a:noFill/>
        <a:ln w="22225">
          <a:solidFill>
            <a:schemeClr val="accent6">
              <a:lumMod val="60000"/>
              <a:lumOff val="4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2</xdr:row>
      <xdr:rowOff>165652</xdr:rowOff>
    </xdr:from>
    <xdr:to>
      <xdr:col>5</xdr:col>
      <xdr:colOff>1223365</xdr:colOff>
      <xdr:row>3</xdr:row>
      <xdr:rowOff>766354</xdr:rowOff>
    </xdr:to>
    <xdr:sp macro="" textlink="">
      <xdr:nvSpPr>
        <xdr:cNvPr id="83" name="Rectangle à coins arrondis 7">
          <a:extLst>
            <a:ext uri="{FF2B5EF4-FFF2-40B4-BE49-F238E27FC236}">
              <a16:creationId xmlns:a16="http://schemas.microsoft.com/office/drawing/2014/main" id="{3B40CCC9-D741-45F7-B433-1323041D2679}"/>
            </a:ext>
          </a:extLst>
        </xdr:cNvPr>
        <xdr:cNvSpPr/>
      </xdr:nvSpPr>
      <xdr:spPr>
        <a:xfrm>
          <a:off x="6687207" y="4448618"/>
          <a:ext cx="1204315" cy="764926"/>
        </a:xfrm>
        <a:prstGeom prst="roundRect">
          <a:avLst/>
        </a:prstGeom>
        <a:noFill/>
        <a:ln w="2222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8</xdr:row>
      <xdr:rowOff>165652</xdr:rowOff>
    </xdr:from>
    <xdr:to>
      <xdr:col>11</xdr:col>
      <xdr:colOff>1223365</xdr:colOff>
      <xdr:row>9</xdr:row>
      <xdr:rowOff>766354</xdr:rowOff>
    </xdr:to>
    <xdr:sp macro="" textlink="">
      <xdr:nvSpPr>
        <xdr:cNvPr id="91" name="Rectangle à coins arrondis 4">
          <a:extLst>
            <a:ext uri="{FF2B5EF4-FFF2-40B4-BE49-F238E27FC236}">
              <a16:creationId xmlns:a16="http://schemas.microsoft.com/office/drawing/2014/main" id="{9905D3DB-706B-41B5-954A-5CF17EA23E04}"/>
            </a:ext>
          </a:extLst>
        </xdr:cNvPr>
        <xdr:cNvSpPr/>
      </xdr:nvSpPr>
      <xdr:spPr>
        <a:xfrm>
          <a:off x="7987862" y="2596169"/>
          <a:ext cx="1204315" cy="764926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11</xdr:row>
      <xdr:rowOff>1427</xdr:rowOff>
    </xdr:from>
    <xdr:to>
      <xdr:col>12</xdr:col>
      <xdr:colOff>2194</xdr:colOff>
      <xdr:row>12</xdr:row>
      <xdr:rowOff>4354</xdr:rowOff>
    </xdr:to>
    <xdr:sp macro="" textlink="">
      <xdr:nvSpPr>
        <xdr:cNvPr id="92" name="Rectangle à coins arrondis 6">
          <a:extLst>
            <a:ext uri="{FF2B5EF4-FFF2-40B4-BE49-F238E27FC236}">
              <a16:creationId xmlns:a16="http://schemas.microsoft.com/office/drawing/2014/main" id="{C92114D3-C6C7-407F-8B14-909D134DECB2}"/>
            </a:ext>
          </a:extLst>
        </xdr:cNvPr>
        <xdr:cNvSpPr/>
      </xdr:nvSpPr>
      <xdr:spPr>
        <a:xfrm>
          <a:off x="7987862" y="3522393"/>
          <a:ext cx="1204315" cy="764927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11</xdr:row>
      <xdr:rowOff>1427</xdr:rowOff>
    </xdr:from>
    <xdr:to>
      <xdr:col>14</xdr:col>
      <xdr:colOff>2194</xdr:colOff>
      <xdr:row>12</xdr:row>
      <xdr:rowOff>4354</xdr:rowOff>
    </xdr:to>
    <xdr:sp macro="" textlink="">
      <xdr:nvSpPr>
        <xdr:cNvPr id="8" name="Rectangle à coins arrondis 6">
          <a:extLst>
            <a:ext uri="{FF2B5EF4-FFF2-40B4-BE49-F238E27FC236}">
              <a16:creationId xmlns:a16="http://schemas.microsoft.com/office/drawing/2014/main" id="{DCC5AF4F-36D1-4A1A-973C-F5EDABD87544}"/>
            </a:ext>
          </a:extLst>
        </xdr:cNvPr>
        <xdr:cNvSpPr/>
      </xdr:nvSpPr>
      <xdr:spPr>
        <a:xfrm>
          <a:off x="6687207" y="4448617"/>
          <a:ext cx="1204315" cy="764927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8</xdr:row>
      <xdr:rowOff>165652</xdr:rowOff>
    </xdr:from>
    <xdr:to>
      <xdr:col>13</xdr:col>
      <xdr:colOff>1223365</xdr:colOff>
      <xdr:row>9</xdr:row>
      <xdr:rowOff>766354</xdr:rowOff>
    </xdr:to>
    <xdr:sp macro="" textlink="">
      <xdr:nvSpPr>
        <xdr:cNvPr id="16" name="Rectangle à coins arrondis 5">
          <a:extLst>
            <a:ext uri="{FF2B5EF4-FFF2-40B4-BE49-F238E27FC236}">
              <a16:creationId xmlns:a16="http://schemas.microsoft.com/office/drawing/2014/main" id="{14DEA6BB-1C24-4101-9F25-E45E2AE9CAAF}"/>
            </a:ext>
          </a:extLst>
        </xdr:cNvPr>
        <xdr:cNvSpPr/>
      </xdr:nvSpPr>
      <xdr:spPr>
        <a:xfrm>
          <a:off x="6687207" y="3522393"/>
          <a:ext cx="1204315" cy="764927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8</xdr:row>
      <xdr:rowOff>165652</xdr:rowOff>
    </xdr:from>
    <xdr:to>
      <xdr:col>13</xdr:col>
      <xdr:colOff>1223365</xdr:colOff>
      <xdr:row>9</xdr:row>
      <xdr:rowOff>766354</xdr:rowOff>
    </xdr:to>
    <xdr:sp macro="" textlink="">
      <xdr:nvSpPr>
        <xdr:cNvPr id="31" name="Rectangle à coins arrondis 4">
          <a:extLst>
            <a:ext uri="{FF2B5EF4-FFF2-40B4-BE49-F238E27FC236}">
              <a16:creationId xmlns:a16="http://schemas.microsoft.com/office/drawing/2014/main" id="{A47B9D5C-B02D-4C00-933A-364E29A944EE}"/>
            </a:ext>
          </a:extLst>
        </xdr:cNvPr>
        <xdr:cNvSpPr/>
      </xdr:nvSpPr>
      <xdr:spPr>
        <a:xfrm>
          <a:off x="6687207" y="3522393"/>
          <a:ext cx="1204315" cy="764927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6</xdr:col>
      <xdr:colOff>85396</xdr:colOff>
      <xdr:row>3</xdr:row>
      <xdr:rowOff>7997</xdr:rowOff>
    </xdr:from>
    <xdr:to>
      <xdr:col>7</xdr:col>
      <xdr:colOff>1191176</xdr:colOff>
      <xdr:row>4</xdr:row>
      <xdr:rowOff>10923</xdr:rowOff>
    </xdr:to>
    <xdr:sp macro="" textlink="">
      <xdr:nvSpPr>
        <xdr:cNvPr id="32" name="Rectangle à coins arrondis 7">
          <a:extLst>
            <a:ext uri="{FF2B5EF4-FFF2-40B4-BE49-F238E27FC236}">
              <a16:creationId xmlns:a16="http://schemas.microsoft.com/office/drawing/2014/main" id="{D2700482-81C5-FDD9-CA15-BD62ED08D359}"/>
            </a:ext>
          </a:extLst>
        </xdr:cNvPr>
        <xdr:cNvSpPr/>
      </xdr:nvSpPr>
      <xdr:spPr>
        <a:xfrm>
          <a:off x="4072758" y="750290"/>
          <a:ext cx="1204315" cy="764926"/>
        </a:xfrm>
        <a:prstGeom prst="roundRect">
          <a:avLst/>
        </a:prstGeom>
        <a:noFill/>
        <a:ln w="2222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4</xdr:row>
      <xdr:rowOff>165652</xdr:rowOff>
    </xdr:from>
    <xdr:to>
      <xdr:col>11</xdr:col>
      <xdr:colOff>1223365</xdr:colOff>
      <xdr:row>5</xdr:row>
      <xdr:rowOff>766354</xdr:rowOff>
    </xdr:to>
    <xdr:sp macro="" textlink="">
      <xdr:nvSpPr>
        <xdr:cNvPr id="2" name="Rectangle à coins arrondis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6858000" y="168203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4</xdr:row>
      <xdr:rowOff>165652</xdr:rowOff>
    </xdr:from>
    <xdr:to>
      <xdr:col>13</xdr:col>
      <xdr:colOff>1223365</xdr:colOff>
      <xdr:row>5</xdr:row>
      <xdr:rowOff>766354</xdr:rowOff>
    </xdr:to>
    <xdr:sp macro="" textlink="">
      <xdr:nvSpPr>
        <xdr:cNvPr id="3" name="Rectangle à coins arrondis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8191500" y="168203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6</xdr:row>
      <xdr:rowOff>165652</xdr:rowOff>
    </xdr:from>
    <xdr:to>
      <xdr:col>11</xdr:col>
      <xdr:colOff>1223365</xdr:colOff>
      <xdr:row>7</xdr:row>
      <xdr:rowOff>766354</xdr:rowOff>
    </xdr:to>
    <xdr:sp macro="" textlink="">
      <xdr:nvSpPr>
        <xdr:cNvPr id="4" name="Rectangle à coins arrondis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/>
      </xdr:nvSpPr>
      <xdr:spPr>
        <a:xfrm>
          <a:off x="6858000" y="261929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6</xdr:row>
      <xdr:rowOff>165652</xdr:rowOff>
    </xdr:from>
    <xdr:to>
      <xdr:col>13</xdr:col>
      <xdr:colOff>1223365</xdr:colOff>
      <xdr:row>7</xdr:row>
      <xdr:rowOff>766354</xdr:rowOff>
    </xdr:to>
    <xdr:sp macro="" textlink="">
      <xdr:nvSpPr>
        <xdr:cNvPr id="5" name="Rectangle à coins arrondis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/>
      </xdr:nvSpPr>
      <xdr:spPr>
        <a:xfrm>
          <a:off x="8191500" y="261929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8</xdr:row>
      <xdr:rowOff>165652</xdr:rowOff>
    </xdr:from>
    <xdr:to>
      <xdr:col>11</xdr:col>
      <xdr:colOff>1223365</xdr:colOff>
      <xdr:row>9</xdr:row>
      <xdr:rowOff>766354</xdr:rowOff>
    </xdr:to>
    <xdr:sp macro="" textlink="">
      <xdr:nvSpPr>
        <xdr:cNvPr id="6" name="Rectangle à coins arrondis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/>
      </xdr:nvSpPr>
      <xdr:spPr>
        <a:xfrm>
          <a:off x="6858000" y="355655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8</xdr:row>
      <xdr:rowOff>165652</xdr:rowOff>
    </xdr:from>
    <xdr:to>
      <xdr:col>13</xdr:col>
      <xdr:colOff>1223365</xdr:colOff>
      <xdr:row>9</xdr:row>
      <xdr:rowOff>766354</xdr:rowOff>
    </xdr:to>
    <xdr:sp macro="" textlink="">
      <xdr:nvSpPr>
        <xdr:cNvPr id="7" name="Rectangle à coins arrondis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/>
      </xdr:nvSpPr>
      <xdr:spPr>
        <a:xfrm>
          <a:off x="8191500" y="355655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4</xdr:row>
      <xdr:rowOff>165652</xdr:rowOff>
    </xdr:from>
    <xdr:to>
      <xdr:col>13</xdr:col>
      <xdr:colOff>1223365</xdr:colOff>
      <xdr:row>5</xdr:row>
      <xdr:rowOff>766354</xdr:rowOff>
    </xdr:to>
    <xdr:sp macro="" textlink="">
      <xdr:nvSpPr>
        <xdr:cNvPr id="10" name="Rectangle à coins arrondis 9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SpPr/>
      </xdr:nvSpPr>
      <xdr:spPr>
        <a:xfrm>
          <a:off x="8191500" y="168203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6</xdr:row>
      <xdr:rowOff>165652</xdr:rowOff>
    </xdr:from>
    <xdr:to>
      <xdr:col>11</xdr:col>
      <xdr:colOff>1223365</xdr:colOff>
      <xdr:row>7</xdr:row>
      <xdr:rowOff>766354</xdr:rowOff>
    </xdr:to>
    <xdr:sp macro="" textlink="">
      <xdr:nvSpPr>
        <xdr:cNvPr id="11" name="Rectangle à coins arrondis 10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SpPr/>
      </xdr:nvSpPr>
      <xdr:spPr>
        <a:xfrm>
          <a:off x="6858000" y="261929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6</xdr:row>
      <xdr:rowOff>165652</xdr:rowOff>
    </xdr:from>
    <xdr:to>
      <xdr:col>13</xdr:col>
      <xdr:colOff>1223365</xdr:colOff>
      <xdr:row>7</xdr:row>
      <xdr:rowOff>766354</xdr:rowOff>
    </xdr:to>
    <xdr:sp macro="" textlink="">
      <xdr:nvSpPr>
        <xdr:cNvPr id="12" name="Rectangle à coins arrondis 11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SpPr/>
      </xdr:nvSpPr>
      <xdr:spPr>
        <a:xfrm>
          <a:off x="8191500" y="261929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6</xdr:row>
      <xdr:rowOff>165652</xdr:rowOff>
    </xdr:from>
    <xdr:to>
      <xdr:col>13</xdr:col>
      <xdr:colOff>1223365</xdr:colOff>
      <xdr:row>7</xdr:row>
      <xdr:rowOff>766354</xdr:rowOff>
    </xdr:to>
    <xdr:sp macro="" textlink="">
      <xdr:nvSpPr>
        <xdr:cNvPr id="13" name="Rectangle à coins arrondis 12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SpPr/>
      </xdr:nvSpPr>
      <xdr:spPr>
        <a:xfrm>
          <a:off x="8191500" y="261929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8</xdr:row>
      <xdr:rowOff>165652</xdr:rowOff>
    </xdr:from>
    <xdr:to>
      <xdr:col>11</xdr:col>
      <xdr:colOff>1223365</xdr:colOff>
      <xdr:row>9</xdr:row>
      <xdr:rowOff>766354</xdr:rowOff>
    </xdr:to>
    <xdr:sp macro="" textlink="">
      <xdr:nvSpPr>
        <xdr:cNvPr id="14" name="Rectangle à coins arrondis 13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SpPr/>
      </xdr:nvSpPr>
      <xdr:spPr>
        <a:xfrm>
          <a:off x="6858000" y="355655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8</xdr:row>
      <xdr:rowOff>165652</xdr:rowOff>
    </xdr:from>
    <xdr:to>
      <xdr:col>13</xdr:col>
      <xdr:colOff>1223365</xdr:colOff>
      <xdr:row>9</xdr:row>
      <xdr:rowOff>766354</xdr:rowOff>
    </xdr:to>
    <xdr:sp macro="" textlink="">
      <xdr:nvSpPr>
        <xdr:cNvPr id="15" name="Rectangle à coins arrondis 14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/>
      </xdr:nvSpPr>
      <xdr:spPr>
        <a:xfrm>
          <a:off x="8191500" y="355655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8</xdr:row>
      <xdr:rowOff>165652</xdr:rowOff>
    </xdr:from>
    <xdr:to>
      <xdr:col>13</xdr:col>
      <xdr:colOff>1223365</xdr:colOff>
      <xdr:row>9</xdr:row>
      <xdr:rowOff>766354</xdr:rowOff>
    </xdr:to>
    <xdr:sp macro="" textlink="">
      <xdr:nvSpPr>
        <xdr:cNvPr id="16" name="Rectangle à coins arrondis 15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SpPr/>
      </xdr:nvSpPr>
      <xdr:spPr>
        <a:xfrm>
          <a:off x="8191500" y="355655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3</xdr:row>
      <xdr:rowOff>0</xdr:rowOff>
    </xdr:from>
    <xdr:to>
      <xdr:col>5</xdr:col>
      <xdr:colOff>1223365</xdr:colOff>
      <xdr:row>3</xdr:row>
      <xdr:rowOff>766354</xdr:rowOff>
    </xdr:to>
    <xdr:sp macro="" textlink="">
      <xdr:nvSpPr>
        <xdr:cNvPr id="17" name="Rectangle à coins arrondis 16">
          <a:extLst>
            <a:ext uri="{FF2B5EF4-FFF2-40B4-BE49-F238E27FC236}">
              <a16:creationId xmlns:a16="http://schemas.microsoft.com/office/drawing/2014/main" id="{00000000-0008-0000-0600-000011000000}"/>
            </a:ext>
          </a:extLst>
        </xdr:cNvPr>
        <xdr:cNvSpPr/>
      </xdr:nvSpPr>
      <xdr:spPr>
        <a:xfrm>
          <a:off x="2859741" y="744071"/>
          <a:ext cx="1223365" cy="766354"/>
        </a:xfrm>
        <a:prstGeom prst="roundRect">
          <a:avLst/>
        </a:prstGeom>
        <a:noFill/>
        <a:ln w="2222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8965</xdr:colOff>
      <xdr:row>3</xdr:row>
      <xdr:rowOff>0</xdr:rowOff>
    </xdr:from>
    <xdr:to>
      <xdr:col>7</xdr:col>
      <xdr:colOff>1232330</xdr:colOff>
      <xdr:row>3</xdr:row>
      <xdr:rowOff>766354</xdr:rowOff>
    </xdr:to>
    <xdr:sp macro="" textlink="">
      <xdr:nvSpPr>
        <xdr:cNvPr id="18" name="Rectangle à coins arrondis 17">
          <a:extLst>
            <a:ext uri="{FF2B5EF4-FFF2-40B4-BE49-F238E27FC236}">
              <a16:creationId xmlns:a16="http://schemas.microsoft.com/office/drawing/2014/main" id="{00000000-0008-0000-0600-000012000000}"/>
            </a:ext>
          </a:extLst>
        </xdr:cNvPr>
        <xdr:cNvSpPr/>
      </xdr:nvSpPr>
      <xdr:spPr>
        <a:xfrm>
          <a:off x="4204447" y="744071"/>
          <a:ext cx="1223365" cy="766354"/>
        </a:xfrm>
        <a:prstGeom prst="roundRect">
          <a:avLst/>
        </a:prstGeom>
        <a:noFill/>
        <a:ln w="2222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1223365</xdr:colOff>
      <xdr:row>5</xdr:row>
      <xdr:rowOff>766354</xdr:rowOff>
    </xdr:to>
    <xdr:sp macro="" textlink="">
      <xdr:nvSpPr>
        <xdr:cNvPr id="20" name="Rectangle à coins arrondis 19">
          <a:extLst>
            <a:ext uri="{FF2B5EF4-FFF2-40B4-BE49-F238E27FC236}">
              <a16:creationId xmlns:a16="http://schemas.microsoft.com/office/drawing/2014/main" id="{00000000-0008-0000-0600-000014000000}"/>
            </a:ext>
          </a:extLst>
        </xdr:cNvPr>
        <xdr:cNvSpPr/>
      </xdr:nvSpPr>
      <xdr:spPr>
        <a:xfrm>
          <a:off x="188259" y="1685365"/>
          <a:ext cx="1223365" cy="766354"/>
        </a:xfrm>
        <a:prstGeom prst="roundRect">
          <a:avLst/>
        </a:prstGeom>
        <a:noFill/>
        <a:ln w="22225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5</xdr:row>
      <xdr:rowOff>0</xdr:rowOff>
    </xdr:from>
    <xdr:to>
      <xdr:col>3</xdr:col>
      <xdr:colOff>1223365</xdr:colOff>
      <xdr:row>5</xdr:row>
      <xdr:rowOff>766354</xdr:rowOff>
    </xdr:to>
    <xdr:sp macro="" textlink="">
      <xdr:nvSpPr>
        <xdr:cNvPr id="21" name="Rectangle à coins arrondis 20">
          <a:extLst>
            <a:ext uri="{FF2B5EF4-FFF2-40B4-BE49-F238E27FC236}">
              <a16:creationId xmlns:a16="http://schemas.microsoft.com/office/drawing/2014/main" id="{00000000-0008-0000-0600-000015000000}"/>
            </a:ext>
          </a:extLst>
        </xdr:cNvPr>
        <xdr:cNvSpPr/>
      </xdr:nvSpPr>
      <xdr:spPr>
        <a:xfrm>
          <a:off x="1524000" y="1685365"/>
          <a:ext cx="1223365" cy="766354"/>
        </a:xfrm>
        <a:prstGeom prst="roundRect">
          <a:avLst/>
        </a:prstGeom>
        <a:noFill/>
        <a:ln w="22225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5</xdr:row>
      <xdr:rowOff>0</xdr:rowOff>
    </xdr:from>
    <xdr:to>
      <xdr:col>5</xdr:col>
      <xdr:colOff>1223365</xdr:colOff>
      <xdr:row>5</xdr:row>
      <xdr:rowOff>766354</xdr:rowOff>
    </xdr:to>
    <xdr:sp macro="" textlink="">
      <xdr:nvSpPr>
        <xdr:cNvPr id="22" name="Rectangle à coins arrondis 21">
          <a:extLst>
            <a:ext uri="{FF2B5EF4-FFF2-40B4-BE49-F238E27FC236}">
              <a16:creationId xmlns:a16="http://schemas.microsoft.com/office/drawing/2014/main" id="{00000000-0008-0000-0600-000016000000}"/>
            </a:ext>
          </a:extLst>
        </xdr:cNvPr>
        <xdr:cNvSpPr/>
      </xdr:nvSpPr>
      <xdr:spPr>
        <a:xfrm>
          <a:off x="2859741" y="1685365"/>
          <a:ext cx="1223365" cy="766354"/>
        </a:xfrm>
        <a:prstGeom prst="roundRect">
          <a:avLst/>
        </a:prstGeom>
        <a:noFill/>
        <a:ln w="22225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1223365</xdr:colOff>
      <xdr:row>5</xdr:row>
      <xdr:rowOff>766354</xdr:rowOff>
    </xdr:to>
    <xdr:sp macro="" textlink="">
      <xdr:nvSpPr>
        <xdr:cNvPr id="23" name="Rectangle à coins arrondis 22">
          <a:extLst>
            <a:ext uri="{FF2B5EF4-FFF2-40B4-BE49-F238E27FC236}">
              <a16:creationId xmlns:a16="http://schemas.microsoft.com/office/drawing/2014/main" id="{00000000-0008-0000-0600-000017000000}"/>
            </a:ext>
          </a:extLst>
        </xdr:cNvPr>
        <xdr:cNvSpPr/>
      </xdr:nvSpPr>
      <xdr:spPr>
        <a:xfrm>
          <a:off x="4195482" y="1685365"/>
          <a:ext cx="1223365" cy="766354"/>
        </a:xfrm>
        <a:prstGeom prst="roundRect">
          <a:avLst/>
        </a:prstGeom>
        <a:noFill/>
        <a:ln w="22225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1223365</xdr:colOff>
      <xdr:row>5</xdr:row>
      <xdr:rowOff>766354</xdr:rowOff>
    </xdr:to>
    <xdr:sp macro="" textlink="">
      <xdr:nvSpPr>
        <xdr:cNvPr id="24" name="Rectangle à coins arrondis 23">
          <a:extLst>
            <a:ext uri="{FF2B5EF4-FFF2-40B4-BE49-F238E27FC236}">
              <a16:creationId xmlns:a16="http://schemas.microsoft.com/office/drawing/2014/main" id="{00000000-0008-0000-0600-000018000000}"/>
            </a:ext>
          </a:extLst>
        </xdr:cNvPr>
        <xdr:cNvSpPr/>
      </xdr:nvSpPr>
      <xdr:spPr>
        <a:xfrm>
          <a:off x="5531224" y="1685365"/>
          <a:ext cx="1223365" cy="766354"/>
        </a:xfrm>
        <a:prstGeom prst="roundRect">
          <a:avLst/>
        </a:prstGeom>
        <a:noFill/>
        <a:ln w="22225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7</xdr:row>
      <xdr:rowOff>0</xdr:rowOff>
    </xdr:from>
    <xdr:to>
      <xdr:col>1</xdr:col>
      <xdr:colOff>1223365</xdr:colOff>
      <xdr:row>7</xdr:row>
      <xdr:rowOff>766354</xdr:rowOff>
    </xdr:to>
    <xdr:sp macro="" textlink="">
      <xdr:nvSpPr>
        <xdr:cNvPr id="25" name="Rectangle à coins arrondis 24">
          <a:extLst>
            <a:ext uri="{FF2B5EF4-FFF2-40B4-BE49-F238E27FC236}">
              <a16:creationId xmlns:a16="http://schemas.microsoft.com/office/drawing/2014/main" id="{00000000-0008-0000-0600-000019000000}"/>
            </a:ext>
          </a:extLst>
        </xdr:cNvPr>
        <xdr:cNvSpPr/>
      </xdr:nvSpPr>
      <xdr:spPr>
        <a:xfrm>
          <a:off x="188259" y="1685365"/>
          <a:ext cx="1223365" cy="766354"/>
        </a:xfrm>
        <a:prstGeom prst="roundRect">
          <a:avLst/>
        </a:prstGeom>
        <a:noFill/>
        <a:ln w="22225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7</xdr:row>
      <xdr:rowOff>0</xdr:rowOff>
    </xdr:from>
    <xdr:to>
      <xdr:col>3</xdr:col>
      <xdr:colOff>1223365</xdr:colOff>
      <xdr:row>7</xdr:row>
      <xdr:rowOff>766354</xdr:rowOff>
    </xdr:to>
    <xdr:sp macro="" textlink="">
      <xdr:nvSpPr>
        <xdr:cNvPr id="26" name="Rectangle à coins arrondis 25">
          <a:extLst>
            <a:ext uri="{FF2B5EF4-FFF2-40B4-BE49-F238E27FC236}">
              <a16:creationId xmlns:a16="http://schemas.microsoft.com/office/drawing/2014/main" id="{00000000-0008-0000-0600-00001A000000}"/>
            </a:ext>
          </a:extLst>
        </xdr:cNvPr>
        <xdr:cNvSpPr/>
      </xdr:nvSpPr>
      <xdr:spPr>
        <a:xfrm>
          <a:off x="1524000" y="1685365"/>
          <a:ext cx="1223365" cy="766354"/>
        </a:xfrm>
        <a:prstGeom prst="roundRect">
          <a:avLst/>
        </a:prstGeom>
        <a:noFill/>
        <a:ln w="22225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7</xdr:row>
      <xdr:rowOff>0</xdr:rowOff>
    </xdr:from>
    <xdr:to>
      <xdr:col>5</xdr:col>
      <xdr:colOff>1223365</xdr:colOff>
      <xdr:row>7</xdr:row>
      <xdr:rowOff>766354</xdr:rowOff>
    </xdr:to>
    <xdr:sp macro="" textlink="">
      <xdr:nvSpPr>
        <xdr:cNvPr id="27" name="Rectangle à coins arrondis 26">
          <a:extLst>
            <a:ext uri="{FF2B5EF4-FFF2-40B4-BE49-F238E27FC236}">
              <a16:creationId xmlns:a16="http://schemas.microsoft.com/office/drawing/2014/main" id="{00000000-0008-0000-0600-00001B000000}"/>
            </a:ext>
          </a:extLst>
        </xdr:cNvPr>
        <xdr:cNvSpPr/>
      </xdr:nvSpPr>
      <xdr:spPr>
        <a:xfrm>
          <a:off x="2859741" y="1685365"/>
          <a:ext cx="1223365" cy="766354"/>
        </a:xfrm>
        <a:prstGeom prst="roundRect">
          <a:avLst/>
        </a:prstGeom>
        <a:noFill/>
        <a:ln w="22225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1223365</xdr:colOff>
      <xdr:row>7</xdr:row>
      <xdr:rowOff>766354</xdr:rowOff>
    </xdr:to>
    <xdr:sp macro="" textlink="">
      <xdr:nvSpPr>
        <xdr:cNvPr id="28" name="Rectangle à coins arrondis 27">
          <a:extLst>
            <a:ext uri="{FF2B5EF4-FFF2-40B4-BE49-F238E27FC236}">
              <a16:creationId xmlns:a16="http://schemas.microsoft.com/office/drawing/2014/main" id="{00000000-0008-0000-0600-00001C000000}"/>
            </a:ext>
          </a:extLst>
        </xdr:cNvPr>
        <xdr:cNvSpPr/>
      </xdr:nvSpPr>
      <xdr:spPr>
        <a:xfrm>
          <a:off x="4195482" y="1685365"/>
          <a:ext cx="1223365" cy="766354"/>
        </a:xfrm>
        <a:prstGeom prst="roundRect">
          <a:avLst/>
        </a:prstGeom>
        <a:noFill/>
        <a:ln w="22225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7</xdr:row>
      <xdr:rowOff>0</xdr:rowOff>
    </xdr:from>
    <xdr:to>
      <xdr:col>9</xdr:col>
      <xdr:colOff>1223365</xdr:colOff>
      <xdr:row>7</xdr:row>
      <xdr:rowOff>766354</xdr:rowOff>
    </xdr:to>
    <xdr:sp macro="" textlink="">
      <xdr:nvSpPr>
        <xdr:cNvPr id="29" name="Rectangle à coins arrondis 28">
          <a:extLst>
            <a:ext uri="{FF2B5EF4-FFF2-40B4-BE49-F238E27FC236}">
              <a16:creationId xmlns:a16="http://schemas.microsoft.com/office/drawing/2014/main" id="{00000000-0008-0000-0600-00001D000000}"/>
            </a:ext>
          </a:extLst>
        </xdr:cNvPr>
        <xdr:cNvSpPr/>
      </xdr:nvSpPr>
      <xdr:spPr>
        <a:xfrm>
          <a:off x="5531224" y="1685365"/>
          <a:ext cx="1223365" cy="766354"/>
        </a:xfrm>
        <a:prstGeom prst="roundRect">
          <a:avLst/>
        </a:prstGeom>
        <a:noFill/>
        <a:ln w="22225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1223365</xdr:colOff>
      <xdr:row>9</xdr:row>
      <xdr:rowOff>766354</xdr:rowOff>
    </xdr:to>
    <xdr:sp macro="" textlink="">
      <xdr:nvSpPr>
        <xdr:cNvPr id="30" name="Rectangle à coins arrondis 29">
          <a:extLst>
            <a:ext uri="{FF2B5EF4-FFF2-40B4-BE49-F238E27FC236}">
              <a16:creationId xmlns:a16="http://schemas.microsoft.com/office/drawing/2014/main" id="{00000000-0008-0000-0600-00001E000000}"/>
            </a:ext>
          </a:extLst>
        </xdr:cNvPr>
        <xdr:cNvSpPr/>
      </xdr:nvSpPr>
      <xdr:spPr>
        <a:xfrm>
          <a:off x="188259" y="1685365"/>
          <a:ext cx="1223365" cy="766354"/>
        </a:xfrm>
        <a:prstGeom prst="roundRect">
          <a:avLst/>
        </a:prstGeom>
        <a:noFill/>
        <a:ln w="22225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9</xdr:row>
      <xdr:rowOff>0</xdr:rowOff>
    </xdr:from>
    <xdr:to>
      <xdr:col>3</xdr:col>
      <xdr:colOff>1223365</xdr:colOff>
      <xdr:row>9</xdr:row>
      <xdr:rowOff>766354</xdr:rowOff>
    </xdr:to>
    <xdr:sp macro="" textlink="">
      <xdr:nvSpPr>
        <xdr:cNvPr id="31" name="Rectangle à coins arrondis 30">
          <a:extLst>
            <a:ext uri="{FF2B5EF4-FFF2-40B4-BE49-F238E27FC236}">
              <a16:creationId xmlns:a16="http://schemas.microsoft.com/office/drawing/2014/main" id="{00000000-0008-0000-0600-00001F000000}"/>
            </a:ext>
          </a:extLst>
        </xdr:cNvPr>
        <xdr:cNvSpPr/>
      </xdr:nvSpPr>
      <xdr:spPr>
        <a:xfrm>
          <a:off x="1524000" y="1685365"/>
          <a:ext cx="1223365" cy="766354"/>
        </a:xfrm>
        <a:prstGeom prst="roundRect">
          <a:avLst/>
        </a:prstGeom>
        <a:noFill/>
        <a:ln w="22225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9</xdr:row>
      <xdr:rowOff>0</xdr:rowOff>
    </xdr:from>
    <xdr:to>
      <xdr:col>5</xdr:col>
      <xdr:colOff>1223365</xdr:colOff>
      <xdr:row>9</xdr:row>
      <xdr:rowOff>766354</xdr:rowOff>
    </xdr:to>
    <xdr:sp macro="" textlink="">
      <xdr:nvSpPr>
        <xdr:cNvPr id="32" name="Rectangle à coins arrondis 31">
          <a:extLst>
            <a:ext uri="{FF2B5EF4-FFF2-40B4-BE49-F238E27FC236}">
              <a16:creationId xmlns:a16="http://schemas.microsoft.com/office/drawing/2014/main" id="{00000000-0008-0000-0600-000020000000}"/>
            </a:ext>
          </a:extLst>
        </xdr:cNvPr>
        <xdr:cNvSpPr/>
      </xdr:nvSpPr>
      <xdr:spPr>
        <a:xfrm>
          <a:off x="2859741" y="1685365"/>
          <a:ext cx="1223365" cy="766354"/>
        </a:xfrm>
        <a:prstGeom prst="roundRect">
          <a:avLst/>
        </a:prstGeom>
        <a:noFill/>
        <a:ln w="22225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7</xdr:col>
      <xdr:colOff>1223365</xdr:colOff>
      <xdr:row>9</xdr:row>
      <xdr:rowOff>766354</xdr:rowOff>
    </xdr:to>
    <xdr:sp macro="" textlink="">
      <xdr:nvSpPr>
        <xdr:cNvPr id="33" name="Rectangle à coins arrondis 32">
          <a:extLst>
            <a:ext uri="{FF2B5EF4-FFF2-40B4-BE49-F238E27FC236}">
              <a16:creationId xmlns:a16="http://schemas.microsoft.com/office/drawing/2014/main" id="{00000000-0008-0000-0600-000021000000}"/>
            </a:ext>
          </a:extLst>
        </xdr:cNvPr>
        <xdr:cNvSpPr/>
      </xdr:nvSpPr>
      <xdr:spPr>
        <a:xfrm>
          <a:off x="4195482" y="1685365"/>
          <a:ext cx="1223365" cy="766354"/>
        </a:xfrm>
        <a:prstGeom prst="roundRect">
          <a:avLst/>
        </a:prstGeom>
        <a:noFill/>
        <a:ln w="22225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9</xdr:row>
      <xdr:rowOff>0</xdr:rowOff>
    </xdr:from>
    <xdr:to>
      <xdr:col>9</xdr:col>
      <xdr:colOff>1223365</xdr:colOff>
      <xdr:row>9</xdr:row>
      <xdr:rowOff>766354</xdr:rowOff>
    </xdr:to>
    <xdr:sp macro="" textlink="">
      <xdr:nvSpPr>
        <xdr:cNvPr id="34" name="Rectangle à coins arrondis 33">
          <a:extLst>
            <a:ext uri="{FF2B5EF4-FFF2-40B4-BE49-F238E27FC236}">
              <a16:creationId xmlns:a16="http://schemas.microsoft.com/office/drawing/2014/main" id="{00000000-0008-0000-0600-000022000000}"/>
            </a:ext>
          </a:extLst>
        </xdr:cNvPr>
        <xdr:cNvSpPr/>
      </xdr:nvSpPr>
      <xdr:spPr>
        <a:xfrm>
          <a:off x="5531224" y="1685365"/>
          <a:ext cx="1223365" cy="766354"/>
        </a:xfrm>
        <a:prstGeom prst="roundRect">
          <a:avLst/>
        </a:prstGeom>
        <a:noFill/>
        <a:ln w="22225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1223365</xdr:colOff>
      <xdr:row>11</xdr:row>
      <xdr:rowOff>766354</xdr:rowOff>
    </xdr:to>
    <xdr:sp macro="" textlink="">
      <xdr:nvSpPr>
        <xdr:cNvPr id="35" name="Rectangle à coins arrondis 34">
          <a:extLst>
            <a:ext uri="{FF2B5EF4-FFF2-40B4-BE49-F238E27FC236}">
              <a16:creationId xmlns:a16="http://schemas.microsoft.com/office/drawing/2014/main" id="{00000000-0008-0000-0600-000023000000}"/>
            </a:ext>
          </a:extLst>
        </xdr:cNvPr>
        <xdr:cNvSpPr/>
      </xdr:nvSpPr>
      <xdr:spPr>
        <a:xfrm>
          <a:off x="188259" y="3567953"/>
          <a:ext cx="1223365" cy="766354"/>
        </a:xfrm>
        <a:prstGeom prst="roundRect">
          <a:avLst/>
        </a:prstGeom>
        <a:noFill/>
        <a:ln w="22225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1223365</xdr:colOff>
      <xdr:row>11</xdr:row>
      <xdr:rowOff>766354</xdr:rowOff>
    </xdr:to>
    <xdr:sp macro="" textlink="">
      <xdr:nvSpPr>
        <xdr:cNvPr id="36" name="Rectangle à coins arrondis 35">
          <a:extLst>
            <a:ext uri="{FF2B5EF4-FFF2-40B4-BE49-F238E27FC236}">
              <a16:creationId xmlns:a16="http://schemas.microsoft.com/office/drawing/2014/main" id="{00000000-0008-0000-0600-000024000000}"/>
            </a:ext>
          </a:extLst>
        </xdr:cNvPr>
        <xdr:cNvSpPr/>
      </xdr:nvSpPr>
      <xdr:spPr>
        <a:xfrm>
          <a:off x="1524000" y="3567953"/>
          <a:ext cx="1223365" cy="766354"/>
        </a:xfrm>
        <a:prstGeom prst="roundRect">
          <a:avLst/>
        </a:prstGeom>
        <a:noFill/>
        <a:ln w="22225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11</xdr:row>
      <xdr:rowOff>0</xdr:rowOff>
    </xdr:from>
    <xdr:to>
      <xdr:col>5</xdr:col>
      <xdr:colOff>1223365</xdr:colOff>
      <xdr:row>11</xdr:row>
      <xdr:rowOff>766354</xdr:rowOff>
    </xdr:to>
    <xdr:sp macro="" textlink="">
      <xdr:nvSpPr>
        <xdr:cNvPr id="37" name="Rectangle à coins arrondis 36">
          <a:extLst>
            <a:ext uri="{FF2B5EF4-FFF2-40B4-BE49-F238E27FC236}">
              <a16:creationId xmlns:a16="http://schemas.microsoft.com/office/drawing/2014/main" id="{00000000-0008-0000-0600-000025000000}"/>
            </a:ext>
          </a:extLst>
        </xdr:cNvPr>
        <xdr:cNvSpPr/>
      </xdr:nvSpPr>
      <xdr:spPr>
        <a:xfrm>
          <a:off x="2859741" y="3567953"/>
          <a:ext cx="1223365" cy="766354"/>
        </a:xfrm>
        <a:prstGeom prst="roundRect">
          <a:avLst/>
        </a:prstGeom>
        <a:noFill/>
        <a:ln w="22225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11</xdr:row>
      <xdr:rowOff>0</xdr:rowOff>
    </xdr:from>
    <xdr:to>
      <xdr:col>7</xdr:col>
      <xdr:colOff>1223365</xdr:colOff>
      <xdr:row>11</xdr:row>
      <xdr:rowOff>766354</xdr:rowOff>
    </xdr:to>
    <xdr:sp macro="" textlink="">
      <xdr:nvSpPr>
        <xdr:cNvPr id="38" name="Rectangle à coins arrondis 37">
          <a:extLst>
            <a:ext uri="{FF2B5EF4-FFF2-40B4-BE49-F238E27FC236}">
              <a16:creationId xmlns:a16="http://schemas.microsoft.com/office/drawing/2014/main" id="{00000000-0008-0000-0600-000026000000}"/>
            </a:ext>
          </a:extLst>
        </xdr:cNvPr>
        <xdr:cNvSpPr/>
      </xdr:nvSpPr>
      <xdr:spPr>
        <a:xfrm>
          <a:off x="4195482" y="3567953"/>
          <a:ext cx="1223365" cy="766354"/>
        </a:xfrm>
        <a:prstGeom prst="roundRect">
          <a:avLst/>
        </a:prstGeom>
        <a:noFill/>
        <a:ln w="22225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1223365</xdr:colOff>
      <xdr:row>12</xdr:row>
      <xdr:rowOff>8965</xdr:rowOff>
    </xdr:to>
    <xdr:sp macro="" textlink="">
      <xdr:nvSpPr>
        <xdr:cNvPr id="44" name="Rectangle à coins arrondis 43">
          <a:extLst>
            <a:ext uri="{FF2B5EF4-FFF2-40B4-BE49-F238E27FC236}">
              <a16:creationId xmlns:a16="http://schemas.microsoft.com/office/drawing/2014/main" id="{00000000-0008-0000-0600-00002C000000}"/>
            </a:ext>
          </a:extLst>
        </xdr:cNvPr>
        <xdr:cNvSpPr/>
      </xdr:nvSpPr>
      <xdr:spPr>
        <a:xfrm>
          <a:off x="190500" y="746760"/>
          <a:ext cx="1223365" cy="778585"/>
        </a:xfrm>
        <a:prstGeom prst="roundRect">
          <a:avLst/>
        </a:prstGeom>
        <a:noFill/>
        <a:ln w="22225">
          <a:solidFill>
            <a:schemeClr val="tx1">
              <a:lumMod val="50000"/>
              <a:lumOff val="5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11</xdr:col>
      <xdr:colOff>0</xdr:colOff>
      <xdr:row>11</xdr:row>
      <xdr:rowOff>0</xdr:rowOff>
    </xdr:from>
    <xdr:to>
      <xdr:col>11</xdr:col>
      <xdr:colOff>1223365</xdr:colOff>
      <xdr:row>12</xdr:row>
      <xdr:rowOff>8965</xdr:rowOff>
    </xdr:to>
    <xdr:sp macro="" textlink="">
      <xdr:nvSpPr>
        <xdr:cNvPr id="45" name="Rectangle à coins arrondis 44">
          <a:extLst>
            <a:ext uri="{FF2B5EF4-FFF2-40B4-BE49-F238E27FC236}">
              <a16:creationId xmlns:a16="http://schemas.microsoft.com/office/drawing/2014/main" id="{00000000-0008-0000-0600-00002D000000}"/>
            </a:ext>
          </a:extLst>
        </xdr:cNvPr>
        <xdr:cNvSpPr/>
      </xdr:nvSpPr>
      <xdr:spPr>
        <a:xfrm>
          <a:off x="1524000" y="746760"/>
          <a:ext cx="1223365" cy="778585"/>
        </a:xfrm>
        <a:prstGeom prst="roundRect">
          <a:avLst/>
        </a:prstGeom>
        <a:noFill/>
        <a:ln w="22225">
          <a:solidFill>
            <a:srgbClr val="C00000"/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13</xdr:col>
      <xdr:colOff>0</xdr:colOff>
      <xdr:row>11</xdr:row>
      <xdr:rowOff>0</xdr:rowOff>
    </xdr:from>
    <xdr:to>
      <xdr:col>13</xdr:col>
      <xdr:colOff>1223365</xdr:colOff>
      <xdr:row>12</xdr:row>
      <xdr:rowOff>8965</xdr:rowOff>
    </xdr:to>
    <xdr:sp macro="" textlink="">
      <xdr:nvSpPr>
        <xdr:cNvPr id="46" name="Rectangle à coins arrondis 45">
          <a:extLst>
            <a:ext uri="{FF2B5EF4-FFF2-40B4-BE49-F238E27FC236}">
              <a16:creationId xmlns:a16="http://schemas.microsoft.com/office/drawing/2014/main" id="{00000000-0008-0000-0600-00002E000000}"/>
            </a:ext>
          </a:extLst>
        </xdr:cNvPr>
        <xdr:cNvSpPr/>
      </xdr:nvSpPr>
      <xdr:spPr>
        <a:xfrm>
          <a:off x="2857500" y="746760"/>
          <a:ext cx="1223365" cy="778585"/>
        </a:xfrm>
        <a:prstGeom prst="roundRect">
          <a:avLst/>
        </a:prstGeom>
        <a:noFill/>
        <a:ln w="22225">
          <a:solidFill>
            <a:srgbClr val="C00000"/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7</xdr:col>
      <xdr:colOff>13137</xdr:colOff>
      <xdr:row>13</xdr:row>
      <xdr:rowOff>0</xdr:rowOff>
    </xdr:from>
    <xdr:to>
      <xdr:col>13</xdr:col>
      <xdr:colOff>1202120</xdr:colOff>
      <xdr:row>14</xdr:row>
      <xdr:rowOff>8965</xdr:rowOff>
    </xdr:to>
    <xdr:sp macro="" textlink="">
      <xdr:nvSpPr>
        <xdr:cNvPr id="47" name="Rectangle à coins arrondis 46">
          <a:extLst>
            <a:ext uri="{FF2B5EF4-FFF2-40B4-BE49-F238E27FC236}">
              <a16:creationId xmlns:a16="http://schemas.microsoft.com/office/drawing/2014/main" id="{00000000-0008-0000-0600-00002F000000}"/>
            </a:ext>
          </a:extLst>
        </xdr:cNvPr>
        <xdr:cNvSpPr/>
      </xdr:nvSpPr>
      <xdr:spPr>
        <a:xfrm>
          <a:off x="4099034" y="5373414"/>
          <a:ext cx="5090948" cy="770965"/>
        </a:xfrm>
        <a:prstGeom prst="roundRect">
          <a:avLst/>
        </a:prstGeom>
        <a:noFill/>
        <a:ln w="22225">
          <a:solidFill>
            <a:schemeClr val="tx1">
              <a:lumMod val="50000"/>
              <a:lumOff val="5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1</xdr:col>
      <xdr:colOff>0</xdr:colOff>
      <xdr:row>3</xdr:row>
      <xdr:rowOff>0</xdr:rowOff>
    </xdr:from>
    <xdr:to>
      <xdr:col>1</xdr:col>
      <xdr:colOff>1223365</xdr:colOff>
      <xdr:row>4</xdr:row>
      <xdr:rowOff>8965</xdr:rowOff>
    </xdr:to>
    <xdr:sp macro="" textlink="">
      <xdr:nvSpPr>
        <xdr:cNvPr id="48" name="Rectangle à coins arrondis 47">
          <a:extLst>
            <a:ext uri="{FF2B5EF4-FFF2-40B4-BE49-F238E27FC236}">
              <a16:creationId xmlns:a16="http://schemas.microsoft.com/office/drawing/2014/main" id="{00000000-0008-0000-0600-000030000000}"/>
            </a:ext>
          </a:extLst>
        </xdr:cNvPr>
        <xdr:cNvSpPr/>
      </xdr:nvSpPr>
      <xdr:spPr>
        <a:xfrm>
          <a:off x="190500" y="746760"/>
          <a:ext cx="1223365" cy="778585"/>
        </a:xfrm>
        <a:prstGeom prst="roundRect">
          <a:avLst/>
        </a:prstGeom>
        <a:noFill/>
        <a:ln w="22225">
          <a:solidFill>
            <a:schemeClr val="accent1">
              <a:lumMod val="75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 editAs="oneCell">
    <xdr:from>
      <xdr:col>14</xdr:col>
      <xdr:colOff>0</xdr:colOff>
      <xdr:row>0</xdr:row>
      <xdr:rowOff>11689</xdr:rowOff>
    </xdr:from>
    <xdr:to>
      <xdr:col>15</xdr:col>
      <xdr:colOff>608031</xdr:colOff>
      <xdr:row>2</xdr:row>
      <xdr:rowOff>41651</xdr:rowOff>
    </xdr:to>
    <xdr:pic>
      <xdr:nvPicPr>
        <xdr:cNvPr id="306852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600-0000A4AE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189983" y="11689"/>
          <a:ext cx="608031" cy="6080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30</xdr:col>
      <xdr:colOff>70820</xdr:colOff>
      <xdr:row>5</xdr:row>
      <xdr:rowOff>268942</xdr:rowOff>
    </xdr:from>
    <xdr:to>
      <xdr:col>30</xdr:col>
      <xdr:colOff>349624</xdr:colOff>
      <xdr:row>5</xdr:row>
      <xdr:rowOff>546783</xdr:rowOff>
    </xdr:to>
    <xdr:sp macro="" textlink="">
      <xdr:nvSpPr>
        <xdr:cNvPr id="75" name="Cœur 74">
          <a:extLst>
            <a:ext uri="{FF2B5EF4-FFF2-40B4-BE49-F238E27FC236}">
              <a16:creationId xmlns:a16="http://schemas.microsoft.com/office/drawing/2014/main" id="{00000000-0008-0000-0600-00004B000000}"/>
            </a:ext>
          </a:extLst>
        </xdr:cNvPr>
        <xdr:cNvSpPr/>
      </xdr:nvSpPr>
      <xdr:spPr>
        <a:xfrm>
          <a:off x="9763460" y="1952962"/>
          <a:ext cx="278804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30</xdr:col>
      <xdr:colOff>116540</xdr:colOff>
      <xdr:row>7</xdr:row>
      <xdr:rowOff>242045</xdr:rowOff>
    </xdr:from>
    <xdr:to>
      <xdr:col>30</xdr:col>
      <xdr:colOff>439270</xdr:colOff>
      <xdr:row>7</xdr:row>
      <xdr:rowOff>546846</xdr:rowOff>
    </xdr:to>
    <xdr:sp macro="" textlink="">
      <xdr:nvSpPr>
        <xdr:cNvPr id="76" name="Étoile à 5 branches 75">
          <a:extLst>
            <a:ext uri="{FF2B5EF4-FFF2-40B4-BE49-F238E27FC236}">
              <a16:creationId xmlns:a16="http://schemas.microsoft.com/office/drawing/2014/main" id="{00000000-0008-0000-0600-00004C000000}"/>
            </a:ext>
          </a:extLst>
        </xdr:cNvPr>
        <xdr:cNvSpPr/>
      </xdr:nvSpPr>
      <xdr:spPr>
        <a:xfrm>
          <a:off x="9809180" y="2863325"/>
          <a:ext cx="322730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30</xdr:col>
      <xdr:colOff>143433</xdr:colOff>
      <xdr:row>9</xdr:row>
      <xdr:rowOff>152401</xdr:rowOff>
    </xdr:from>
    <xdr:to>
      <xdr:col>30</xdr:col>
      <xdr:colOff>467433</xdr:colOff>
      <xdr:row>9</xdr:row>
      <xdr:rowOff>259976</xdr:rowOff>
    </xdr:to>
    <xdr:sp macro="" textlink="">
      <xdr:nvSpPr>
        <xdr:cNvPr id="77" name="Flèche droite 76">
          <a:extLst>
            <a:ext uri="{FF2B5EF4-FFF2-40B4-BE49-F238E27FC236}">
              <a16:creationId xmlns:a16="http://schemas.microsoft.com/office/drawing/2014/main" id="{00000000-0008-0000-0600-00004D000000}"/>
            </a:ext>
          </a:extLst>
        </xdr:cNvPr>
        <xdr:cNvSpPr/>
      </xdr:nvSpPr>
      <xdr:spPr>
        <a:xfrm>
          <a:off x="9836073" y="3710941"/>
          <a:ext cx="324000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30</xdr:col>
      <xdr:colOff>152400</xdr:colOff>
      <xdr:row>9</xdr:row>
      <xdr:rowOff>441960</xdr:rowOff>
    </xdr:from>
    <xdr:to>
      <xdr:col>31</xdr:col>
      <xdr:colOff>358140</xdr:colOff>
      <xdr:row>11</xdr:row>
      <xdr:rowOff>144780</xdr:rowOff>
    </xdr:to>
    <xdr:pic>
      <xdr:nvPicPr>
        <xdr:cNvPr id="306856" name="Image 77">
          <a:extLst>
            <a:ext uri="{FF2B5EF4-FFF2-40B4-BE49-F238E27FC236}">
              <a16:creationId xmlns:a16="http://schemas.microsoft.com/office/drawing/2014/main" id="{00000000-0008-0000-0600-0000A8AE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37420" y="4000500"/>
          <a:ext cx="876300" cy="640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30</xdr:col>
      <xdr:colOff>137160</xdr:colOff>
      <xdr:row>11</xdr:row>
      <xdr:rowOff>106680</xdr:rowOff>
    </xdr:from>
    <xdr:to>
      <xdr:col>31</xdr:col>
      <xdr:colOff>335280</xdr:colOff>
      <xdr:row>11</xdr:row>
      <xdr:rowOff>754380</xdr:rowOff>
    </xdr:to>
    <xdr:pic>
      <xdr:nvPicPr>
        <xdr:cNvPr id="306857" name="Image 78">
          <a:extLst>
            <a:ext uri="{FF2B5EF4-FFF2-40B4-BE49-F238E27FC236}">
              <a16:creationId xmlns:a16="http://schemas.microsoft.com/office/drawing/2014/main" id="{00000000-0008-0000-0600-0000A9AE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22180" y="4602480"/>
          <a:ext cx="86868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30</xdr:col>
      <xdr:colOff>80683</xdr:colOff>
      <xdr:row>3</xdr:row>
      <xdr:rowOff>349622</xdr:rowOff>
    </xdr:from>
    <xdr:to>
      <xdr:col>30</xdr:col>
      <xdr:colOff>367552</xdr:colOff>
      <xdr:row>3</xdr:row>
      <xdr:rowOff>628053</xdr:rowOff>
    </xdr:to>
    <xdr:sp macro="" textlink="">
      <xdr:nvSpPr>
        <xdr:cNvPr id="80" name="Émoticône 79">
          <a:extLst>
            <a:ext uri="{FF2B5EF4-FFF2-40B4-BE49-F238E27FC236}">
              <a16:creationId xmlns:a16="http://schemas.microsoft.com/office/drawing/2014/main" id="{00000000-0008-0000-0600-000050000000}"/>
            </a:ext>
          </a:extLst>
        </xdr:cNvPr>
        <xdr:cNvSpPr/>
      </xdr:nvSpPr>
      <xdr:spPr>
        <a:xfrm>
          <a:off x="9773323" y="1096382"/>
          <a:ext cx="286869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373380</xdr:colOff>
      <xdr:row>10</xdr:row>
      <xdr:rowOff>137160</xdr:rowOff>
    </xdr:from>
    <xdr:to>
      <xdr:col>32</xdr:col>
      <xdr:colOff>579120</xdr:colOff>
      <xdr:row>11</xdr:row>
      <xdr:rowOff>609600</xdr:rowOff>
    </xdr:to>
    <xdr:pic>
      <xdr:nvPicPr>
        <xdr:cNvPr id="306859" name="Image 80">
          <a:extLst>
            <a:ext uri="{FF2B5EF4-FFF2-40B4-BE49-F238E27FC236}">
              <a16:creationId xmlns:a16="http://schemas.microsoft.com/office/drawing/2014/main" id="{00000000-0008-0000-0600-0000ABAE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8960" y="4465320"/>
          <a:ext cx="876300" cy="640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32</xdr:col>
      <xdr:colOff>662940</xdr:colOff>
      <xdr:row>10</xdr:row>
      <xdr:rowOff>45720</xdr:rowOff>
    </xdr:from>
    <xdr:to>
      <xdr:col>34</xdr:col>
      <xdr:colOff>198121</xdr:colOff>
      <xdr:row>11</xdr:row>
      <xdr:rowOff>525780</xdr:rowOff>
    </xdr:to>
    <xdr:pic>
      <xdr:nvPicPr>
        <xdr:cNvPr id="306860" name="Image 81">
          <a:extLst>
            <a:ext uri="{FF2B5EF4-FFF2-40B4-BE49-F238E27FC236}">
              <a16:creationId xmlns:a16="http://schemas.microsoft.com/office/drawing/2014/main" id="{00000000-0008-0000-0600-0000ACAE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9080" y="4373880"/>
          <a:ext cx="8763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31</xdr:col>
      <xdr:colOff>388620</xdr:colOff>
      <xdr:row>9</xdr:row>
      <xdr:rowOff>358140</xdr:rowOff>
    </xdr:from>
    <xdr:to>
      <xdr:col>32</xdr:col>
      <xdr:colOff>586740</xdr:colOff>
      <xdr:row>11</xdr:row>
      <xdr:rowOff>68580</xdr:rowOff>
    </xdr:to>
    <xdr:pic>
      <xdr:nvPicPr>
        <xdr:cNvPr id="306861" name="Image 82">
          <a:extLst>
            <a:ext uri="{FF2B5EF4-FFF2-40B4-BE49-F238E27FC236}">
              <a16:creationId xmlns:a16="http://schemas.microsoft.com/office/drawing/2014/main" id="{00000000-0008-0000-0600-0000ADAE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0" y="3916680"/>
          <a:ext cx="86868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33</xdr:col>
      <xdr:colOff>60960</xdr:colOff>
      <xdr:row>9</xdr:row>
      <xdr:rowOff>243840</xdr:rowOff>
    </xdr:from>
    <xdr:to>
      <xdr:col>34</xdr:col>
      <xdr:colOff>266701</xdr:colOff>
      <xdr:row>10</xdr:row>
      <xdr:rowOff>121920</xdr:rowOff>
    </xdr:to>
    <xdr:pic>
      <xdr:nvPicPr>
        <xdr:cNvPr id="306862" name="Image 83">
          <a:extLst>
            <a:ext uri="{FF2B5EF4-FFF2-40B4-BE49-F238E27FC236}">
              <a16:creationId xmlns:a16="http://schemas.microsoft.com/office/drawing/2014/main" id="{00000000-0008-0000-0600-0000AEAE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57660" y="3802380"/>
          <a:ext cx="8763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30</xdr:col>
      <xdr:colOff>493060</xdr:colOff>
      <xdr:row>3</xdr:row>
      <xdr:rowOff>349623</xdr:rowOff>
    </xdr:from>
    <xdr:to>
      <xdr:col>31</xdr:col>
      <xdr:colOff>107576</xdr:colOff>
      <xdr:row>3</xdr:row>
      <xdr:rowOff>628054</xdr:rowOff>
    </xdr:to>
    <xdr:sp macro="" textlink="">
      <xdr:nvSpPr>
        <xdr:cNvPr id="85" name="Émoticône 84">
          <a:extLst>
            <a:ext uri="{FF2B5EF4-FFF2-40B4-BE49-F238E27FC236}">
              <a16:creationId xmlns:a16="http://schemas.microsoft.com/office/drawing/2014/main" id="{00000000-0008-0000-0600-000055000000}"/>
            </a:ext>
          </a:extLst>
        </xdr:cNvPr>
        <xdr:cNvSpPr/>
      </xdr:nvSpPr>
      <xdr:spPr>
        <a:xfrm>
          <a:off x="10185700" y="1096383"/>
          <a:ext cx="285076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224117</xdr:colOff>
      <xdr:row>3</xdr:row>
      <xdr:rowOff>340658</xdr:rowOff>
    </xdr:from>
    <xdr:to>
      <xdr:col>31</xdr:col>
      <xdr:colOff>510986</xdr:colOff>
      <xdr:row>3</xdr:row>
      <xdr:rowOff>619089</xdr:rowOff>
    </xdr:to>
    <xdr:sp macro="" textlink="">
      <xdr:nvSpPr>
        <xdr:cNvPr id="86" name="Émoticône 85">
          <a:extLst>
            <a:ext uri="{FF2B5EF4-FFF2-40B4-BE49-F238E27FC236}">
              <a16:creationId xmlns:a16="http://schemas.microsoft.com/office/drawing/2014/main" id="{00000000-0008-0000-0600-000056000000}"/>
            </a:ext>
          </a:extLst>
        </xdr:cNvPr>
        <xdr:cNvSpPr/>
      </xdr:nvSpPr>
      <xdr:spPr>
        <a:xfrm>
          <a:off x="10587317" y="1087418"/>
          <a:ext cx="286869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30</xdr:col>
      <xdr:colOff>600635</xdr:colOff>
      <xdr:row>7</xdr:row>
      <xdr:rowOff>233083</xdr:rowOff>
    </xdr:from>
    <xdr:to>
      <xdr:col>31</xdr:col>
      <xdr:colOff>251012</xdr:colOff>
      <xdr:row>7</xdr:row>
      <xdr:rowOff>537884</xdr:rowOff>
    </xdr:to>
    <xdr:sp macro="" textlink="">
      <xdr:nvSpPr>
        <xdr:cNvPr id="87" name="Étoile à 5 branches 86">
          <a:extLst>
            <a:ext uri="{FF2B5EF4-FFF2-40B4-BE49-F238E27FC236}">
              <a16:creationId xmlns:a16="http://schemas.microsoft.com/office/drawing/2014/main" id="{00000000-0008-0000-0600-000057000000}"/>
            </a:ext>
          </a:extLst>
        </xdr:cNvPr>
        <xdr:cNvSpPr/>
      </xdr:nvSpPr>
      <xdr:spPr>
        <a:xfrm>
          <a:off x="10293275" y="2854363"/>
          <a:ext cx="320937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367553</xdr:colOff>
      <xdr:row>7</xdr:row>
      <xdr:rowOff>242047</xdr:rowOff>
    </xdr:from>
    <xdr:to>
      <xdr:col>32</xdr:col>
      <xdr:colOff>17930</xdr:colOff>
      <xdr:row>7</xdr:row>
      <xdr:rowOff>546848</xdr:rowOff>
    </xdr:to>
    <xdr:sp macro="" textlink="">
      <xdr:nvSpPr>
        <xdr:cNvPr id="88" name="Étoile à 5 branches 87">
          <a:extLst>
            <a:ext uri="{FF2B5EF4-FFF2-40B4-BE49-F238E27FC236}">
              <a16:creationId xmlns:a16="http://schemas.microsoft.com/office/drawing/2014/main" id="{00000000-0008-0000-0600-000058000000}"/>
            </a:ext>
          </a:extLst>
        </xdr:cNvPr>
        <xdr:cNvSpPr/>
      </xdr:nvSpPr>
      <xdr:spPr>
        <a:xfrm>
          <a:off x="10730753" y="2863327"/>
          <a:ext cx="320937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44823</xdr:colOff>
      <xdr:row>9</xdr:row>
      <xdr:rowOff>152400</xdr:rowOff>
    </xdr:from>
    <xdr:to>
      <xdr:col>31</xdr:col>
      <xdr:colOff>368823</xdr:colOff>
      <xdr:row>9</xdr:row>
      <xdr:rowOff>259975</xdr:rowOff>
    </xdr:to>
    <xdr:sp macro="" textlink="">
      <xdr:nvSpPr>
        <xdr:cNvPr id="89" name="Flèche droite 88">
          <a:extLst>
            <a:ext uri="{FF2B5EF4-FFF2-40B4-BE49-F238E27FC236}">
              <a16:creationId xmlns:a16="http://schemas.microsoft.com/office/drawing/2014/main" id="{00000000-0008-0000-0600-000059000000}"/>
            </a:ext>
          </a:extLst>
        </xdr:cNvPr>
        <xdr:cNvSpPr/>
      </xdr:nvSpPr>
      <xdr:spPr>
        <a:xfrm>
          <a:off x="10408023" y="3710940"/>
          <a:ext cx="324000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519953</xdr:colOff>
      <xdr:row>9</xdr:row>
      <xdr:rowOff>143435</xdr:rowOff>
    </xdr:from>
    <xdr:to>
      <xdr:col>32</xdr:col>
      <xdr:colOff>171600</xdr:colOff>
      <xdr:row>9</xdr:row>
      <xdr:rowOff>251010</xdr:rowOff>
    </xdr:to>
    <xdr:sp macro="" textlink="">
      <xdr:nvSpPr>
        <xdr:cNvPr id="90" name="Flèche droite 89">
          <a:extLst>
            <a:ext uri="{FF2B5EF4-FFF2-40B4-BE49-F238E27FC236}">
              <a16:creationId xmlns:a16="http://schemas.microsoft.com/office/drawing/2014/main" id="{00000000-0008-0000-0600-00005A000000}"/>
            </a:ext>
          </a:extLst>
        </xdr:cNvPr>
        <xdr:cNvSpPr/>
      </xdr:nvSpPr>
      <xdr:spPr>
        <a:xfrm>
          <a:off x="10883153" y="3701975"/>
          <a:ext cx="322207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663388</xdr:colOff>
      <xdr:row>3</xdr:row>
      <xdr:rowOff>340659</xdr:rowOff>
    </xdr:from>
    <xdr:to>
      <xdr:col>32</xdr:col>
      <xdr:colOff>277904</xdr:colOff>
      <xdr:row>3</xdr:row>
      <xdr:rowOff>619090</xdr:rowOff>
    </xdr:to>
    <xdr:sp macro="" textlink="">
      <xdr:nvSpPr>
        <xdr:cNvPr id="91" name="Émoticône 90">
          <a:extLst>
            <a:ext uri="{FF2B5EF4-FFF2-40B4-BE49-F238E27FC236}">
              <a16:creationId xmlns:a16="http://schemas.microsoft.com/office/drawing/2014/main" id="{00000000-0008-0000-0600-00005B000000}"/>
            </a:ext>
          </a:extLst>
        </xdr:cNvPr>
        <xdr:cNvSpPr/>
      </xdr:nvSpPr>
      <xdr:spPr>
        <a:xfrm>
          <a:off x="11026588" y="1087419"/>
          <a:ext cx="285076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367553</xdr:colOff>
      <xdr:row>3</xdr:row>
      <xdr:rowOff>340660</xdr:rowOff>
    </xdr:from>
    <xdr:to>
      <xdr:col>32</xdr:col>
      <xdr:colOff>644897</xdr:colOff>
      <xdr:row>3</xdr:row>
      <xdr:rowOff>619091</xdr:rowOff>
    </xdr:to>
    <xdr:sp macro="" textlink="">
      <xdr:nvSpPr>
        <xdr:cNvPr id="92" name="Émoticône 91">
          <a:extLst>
            <a:ext uri="{FF2B5EF4-FFF2-40B4-BE49-F238E27FC236}">
              <a16:creationId xmlns:a16="http://schemas.microsoft.com/office/drawing/2014/main" id="{00000000-0008-0000-0600-00005C000000}"/>
            </a:ext>
          </a:extLst>
        </xdr:cNvPr>
        <xdr:cNvSpPr/>
      </xdr:nvSpPr>
      <xdr:spPr>
        <a:xfrm>
          <a:off x="11401313" y="1087420"/>
          <a:ext cx="286869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30</xdr:col>
      <xdr:colOff>457200</xdr:colOff>
      <xdr:row>5</xdr:row>
      <xdr:rowOff>259977</xdr:rowOff>
    </xdr:from>
    <xdr:to>
      <xdr:col>31</xdr:col>
      <xdr:colOff>63651</xdr:colOff>
      <xdr:row>5</xdr:row>
      <xdr:rowOff>537818</xdr:rowOff>
    </xdr:to>
    <xdr:sp macro="" textlink="">
      <xdr:nvSpPr>
        <xdr:cNvPr id="93" name="Cœur 92">
          <a:extLst>
            <a:ext uri="{FF2B5EF4-FFF2-40B4-BE49-F238E27FC236}">
              <a16:creationId xmlns:a16="http://schemas.microsoft.com/office/drawing/2014/main" id="{00000000-0008-0000-0600-00005D000000}"/>
            </a:ext>
          </a:extLst>
        </xdr:cNvPr>
        <xdr:cNvSpPr/>
      </xdr:nvSpPr>
      <xdr:spPr>
        <a:xfrm>
          <a:off x="10149840" y="1943997"/>
          <a:ext cx="277011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170329</xdr:colOff>
      <xdr:row>5</xdr:row>
      <xdr:rowOff>277906</xdr:rowOff>
    </xdr:from>
    <xdr:to>
      <xdr:col>31</xdr:col>
      <xdr:colOff>449133</xdr:colOff>
      <xdr:row>5</xdr:row>
      <xdr:rowOff>555747</xdr:rowOff>
    </xdr:to>
    <xdr:sp macro="" textlink="">
      <xdr:nvSpPr>
        <xdr:cNvPr id="94" name="Cœur 93">
          <a:extLst>
            <a:ext uri="{FF2B5EF4-FFF2-40B4-BE49-F238E27FC236}">
              <a16:creationId xmlns:a16="http://schemas.microsoft.com/office/drawing/2014/main" id="{00000000-0008-0000-0600-00005E000000}"/>
            </a:ext>
          </a:extLst>
        </xdr:cNvPr>
        <xdr:cNvSpPr/>
      </xdr:nvSpPr>
      <xdr:spPr>
        <a:xfrm>
          <a:off x="10533529" y="1961926"/>
          <a:ext cx="278804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537883</xdr:colOff>
      <xdr:row>5</xdr:row>
      <xdr:rowOff>259976</xdr:rowOff>
    </xdr:from>
    <xdr:to>
      <xdr:col>32</xdr:col>
      <xdr:colOff>144334</xdr:colOff>
      <xdr:row>5</xdr:row>
      <xdr:rowOff>537817</xdr:rowOff>
    </xdr:to>
    <xdr:sp macro="" textlink="">
      <xdr:nvSpPr>
        <xdr:cNvPr id="95" name="Cœur 94">
          <a:extLst>
            <a:ext uri="{FF2B5EF4-FFF2-40B4-BE49-F238E27FC236}">
              <a16:creationId xmlns:a16="http://schemas.microsoft.com/office/drawing/2014/main" id="{00000000-0008-0000-0600-00005F000000}"/>
            </a:ext>
          </a:extLst>
        </xdr:cNvPr>
        <xdr:cNvSpPr/>
      </xdr:nvSpPr>
      <xdr:spPr>
        <a:xfrm>
          <a:off x="10901083" y="1943996"/>
          <a:ext cx="277011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251012</xdr:colOff>
      <xdr:row>5</xdr:row>
      <xdr:rowOff>259976</xdr:rowOff>
    </xdr:from>
    <xdr:to>
      <xdr:col>32</xdr:col>
      <xdr:colOff>529816</xdr:colOff>
      <xdr:row>5</xdr:row>
      <xdr:rowOff>537817</xdr:rowOff>
    </xdr:to>
    <xdr:sp macro="" textlink="">
      <xdr:nvSpPr>
        <xdr:cNvPr id="96" name="Cœur 95">
          <a:extLst>
            <a:ext uri="{FF2B5EF4-FFF2-40B4-BE49-F238E27FC236}">
              <a16:creationId xmlns:a16="http://schemas.microsoft.com/office/drawing/2014/main" id="{00000000-0008-0000-0600-000060000000}"/>
            </a:ext>
          </a:extLst>
        </xdr:cNvPr>
        <xdr:cNvSpPr/>
      </xdr:nvSpPr>
      <xdr:spPr>
        <a:xfrm>
          <a:off x="11284772" y="1943996"/>
          <a:ext cx="278804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125506</xdr:colOff>
      <xdr:row>7</xdr:row>
      <xdr:rowOff>233083</xdr:rowOff>
    </xdr:from>
    <xdr:to>
      <xdr:col>32</xdr:col>
      <xdr:colOff>448236</xdr:colOff>
      <xdr:row>7</xdr:row>
      <xdr:rowOff>537884</xdr:rowOff>
    </xdr:to>
    <xdr:sp macro="" textlink="">
      <xdr:nvSpPr>
        <xdr:cNvPr id="97" name="Étoile à 5 branches 96">
          <a:extLst>
            <a:ext uri="{FF2B5EF4-FFF2-40B4-BE49-F238E27FC236}">
              <a16:creationId xmlns:a16="http://schemas.microsoft.com/office/drawing/2014/main" id="{00000000-0008-0000-0600-000061000000}"/>
            </a:ext>
          </a:extLst>
        </xdr:cNvPr>
        <xdr:cNvSpPr/>
      </xdr:nvSpPr>
      <xdr:spPr>
        <a:xfrm>
          <a:off x="11159266" y="2854363"/>
          <a:ext cx="322730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555812</xdr:colOff>
      <xdr:row>7</xdr:row>
      <xdr:rowOff>242047</xdr:rowOff>
    </xdr:from>
    <xdr:to>
      <xdr:col>33</xdr:col>
      <xdr:colOff>206189</xdr:colOff>
      <xdr:row>7</xdr:row>
      <xdr:rowOff>546848</xdr:rowOff>
    </xdr:to>
    <xdr:sp macro="" textlink="">
      <xdr:nvSpPr>
        <xdr:cNvPr id="98" name="Étoile à 5 branches 97">
          <a:extLst>
            <a:ext uri="{FF2B5EF4-FFF2-40B4-BE49-F238E27FC236}">
              <a16:creationId xmlns:a16="http://schemas.microsoft.com/office/drawing/2014/main" id="{00000000-0008-0000-0600-000062000000}"/>
            </a:ext>
          </a:extLst>
        </xdr:cNvPr>
        <xdr:cNvSpPr/>
      </xdr:nvSpPr>
      <xdr:spPr>
        <a:xfrm>
          <a:off x="11589572" y="2863327"/>
          <a:ext cx="320937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340659</xdr:colOff>
      <xdr:row>9</xdr:row>
      <xdr:rowOff>134471</xdr:rowOff>
    </xdr:from>
    <xdr:to>
      <xdr:col>32</xdr:col>
      <xdr:colOff>645609</xdr:colOff>
      <xdr:row>9</xdr:row>
      <xdr:rowOff>242046</xdr:rowOff>
    </xdr:to>
    <xdr:sp macro="" textlink="">
      <xdr:nvSpPr>
        <xdr:cNvPr id="99" name="Flèche droite 98">
          <a:extLst>
            <a:ext uri="{FF2B5EF4-FFF2-40B4-BE49-F238E27FC236}">
              <a16:creationId xmlns:a16="http://schemas.microsoft.com/office/drawing/2014/main" id="{00000000-0008-0000-0600-000063000000}"/>
            </a:ext>
          </a:extLst>
        </xdr:cNvPr>
        <xdr:cNvSpPr/>
      </xdr:nvSpPr>
      <xdr:spPr>
        <a:xfrm>
          <a:off x="11374419" y="3693011"/>
          <a:ext cx="324000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152400</xdr:colOff>
      <xdr:row>9</xdr:row>
      <xdr:rowOff>143436</xdr:rowOff>
    </xdr:from>
    <xdr:to>
      <xdr:col>33</xdr:col>
      <xdr:colOff>476400</xdr:colOff>
      <xdr:row>9</xdr:row>
      <xdr:rowOff>251011</xdr:rowOff>
    </xdr:to>
    <xdr:sp macro="" textlink="">
      <xdr:nvSpPr>
        <xdr:cNvPr id="100" name="Flèche droite 99">
          <a:extLst>
            <a:ext uri="{FF2B5EF4-FFF2-40B4-BE49-F238E27FC236}">
              <a16:creationId xmlns:a16="http://schemas.microsoft.com/office/drawing/2014/main" id="{00000000-0008-0000-0600-000064000000}"/>
            </a:ext>
          </a:extLst>
        </xdr:cNvPr>
        <xdr:cNvSpPr/>
      </xdr:nvSpPr>
      <xdr:spPr>
        <a:xfrm>
          <a:off x="11856720" y="3701976"/>
          <a:ext cx="324000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>
    <xdr:from>
      <xdr:col>3</xdr:col>
      <xdr:colOff>0</xdr:colOff>
      <xdr:row>3</xdr:row>
      <xdr:rowOff>0</xdr:rowOff>
    </xdr:from>
    <xdr:to>
      <xdr:col>3</xdr:col>
      <xdr:colOff>1223365</xdr:colOff>
      <xdr:row>4</xdr:row>
      <xdr:rowOff>8965</xdr:rowOff>
    </xdr:to>
    <xdr:sp macro="" textlink="">
      <xdr:nvSpPr>
        <xdr:cNvPr id="72" name="Rectangle à coins arrondis 71">
          <a:extLst>
            <a:ext uri="{FF2B5EF4-FFF2-40B4-BE49-F238E27FC236}">
              <a16:creationId xmlns:a16="http://schemas.microsoft.com/office/drawing/2014/main" id="{00000000-0008-0000-0600-000048000000}"/>
            </a:ext>
          </a:extLst>
        </xdr:cNvPr>
        <xdr:cNvSpPr/>
      </xdr:nvSpPr>
      <xdr:spPr>
        <a:xfrm>
          <a:off x="5531224" y="4509247"/>
          <a:ext cx="1223365" cy="779930"/>
        </a:xfrm>
        <a:prstGeom prst="roundRect">
          <a:avLst/>
        </a:prstGeom>
        <a:noFill/>
        <a:ln w="22225">
          <a:solidFill>
            <a:schemeClr val="tx1">
              <a:lumMod val="50000"/>
              <a:lumOff val="5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1223365</xdr:colOff>
      <xdr:row>11</xdr:row>
      <xdr:rowOff>766354</xdr:rowOff>
    </xdr:to>
    <xdr:sp macro="" textlink="">
      <xdr:nvSpPr>
        <xdr:cNvPr id="73" name="Rectangle à coins arrondis 72">
          <a:extLst>
            <a:ext uri="{FF2B5EF4-FFF2-40B4-BE49-F238E27FC236}">
              <a16:creationId xmlns:a16="http://schemas.microsoft.com/office/drawing/2014/main" id="{00000000-0008-0000-0600-000049000000}"/>
            </a:ext>
          </a:extLst>
        </xdr:cNvPr>
        <xdr:cNvSpPr/>
      </xdr:nvSpPr>
      <xdr:spPr>
        <a:xfrm>
          <a:off x="4195482" y="4509247"/>
          <a:ext cx="1223365" cy="766354"/>
        </a:xfrm>
        <a:prstGeom prst="roundRect">
          <a:avLst/>
        </a:prstGeom>
        <a:noFill/>
        <a:ln w="22225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8965</xdr:colOff>
      <xdr:row>3</xdr:row>
      <xdr:rowOff>0</xdr:rowOff>
    </xdr:from>
    <xdr:to>
      <xdr:col>9</xdr:col>
      <xdr:colOff>1232330</xdr:colOff>
      <xdr:row>3</xdr:row>
      <xdr:rowOff>766354</xdr:rowOff>
    </xdr:to>
    <xdr:sp macro="" textlink="">
      <xdr:nvSpPr>
        <xdr:cNvPr id="74" name="Rectangle à coins arrondis 17">
          <a:extLst>
            <a:ext uri="{FF2B5EF4-FFF2-40B4-BE49-F238E27FC236}">
              <a16:creationId xmlns:a16="http://schemas.microsoft.com/office/drawing/2014/main" id="{F872F360-BFE2-41E8-9EFE-85FF1EB14BA1}"/>
            </a:ext>
          </a:extLst>
        </xdr:cNvPr>
        <xdr:cNvSpPr/>
      </xdr:nvSpPr>
      <xdr:spPr>
        <a:xfrm>
          <a:off x="4094862" y="742293"/>
          <a:ext cx="1194790" cy="766354"/>
        </a:xfrm>
        <a:prstGeom prst="roundRect">
          <a:avLst/>
        </a:prstGeom>
        <a:noFill/>
        <a:ln w="2222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11</xdr:row>
      <xdr:rowOff>0</xdr:rowOff>
    </xdr:from>
    <xdr:to>
      <xdr:col>2</xdr:col>
      <xdr:colOff>2194</xdr:colOff>
      <xdr:row>12</xdr:row>
      <xdr:rowOff>4354</xdr:rowOff>
    </xdr:to>
    <xdr:sp macro="" textlink="">
      <xdr:nvSpPr>
        <xdr:cNvPr id="78" name="Rectangle à coins arrondis 33">
          <a:extLst>
            <a:ext uri="{FF2B5EF4-FFF2-40B4-BE49-F238E27FC236}">
              <a16:creationId xmlns:a16="http://schemas.microsoft.com/office/drawing/2014/main" id="{E5E3C818-8DC4-4C99-BEA0-F8058A710FC2}"/>
            </a:ext>
          </a:extLst>
        </xdr:cNvPr>
        <xdr:cNvSpPr/>
      </xdr:nvSpPr>
      <xdr:spPr>
        <a:xfrm>
          <a:off x="183931" y="4447190"/>
          <a:ext cx="1204315" cy="766354"/>
        </a:xfrm>
        <a:prstGeom prst="roundRect">
          <a:avLst/>
        </a:prstGeom>
        <a:noFill/>
        <a:ln w="22225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1223365</xdr:colOff>
      <xdr:row>14</xdr:row>
      <xdr:rowOff>8965</xdr:rowOff>
    </xdr:to>
    <xdr:sp macro="" textlink="">
      <xdr:nvSpPr>
        <xdr:cNvPr id="79" name="Rectangle à coins arrondis 43">
          <a:extLst>
            <a:ext uri="{FF2B5EF4-FFF2-40B4-BE49-F238E27FC236}">
              <a16:creationId xmlns:a16="http://schemas.microsoft.com/office/drawing/2014/main" id="{709D6694-6D38-47AE-B5F5-94D32B7A0ABB}"/>
            </a:ext>
          </a:extLst>
        </xdr:cNvPr>
        <xdr:cNvSpPr/>
      </xdr:nvSpPr>
      <xdr:spPr>
        <a:xfrm>
          <a:off x="5386552" y="4447190"/>
          <a:ext cx="1204315" cy="770965"/>
        </a:xfrm>
        <a:prstGeom prst="roundRect">
          <a:avLst/>
        </a:prstGeom>
        <a:noFill/>
        <a:ln w="22225">
          <a:solidFill>
            <a:schemeClr val="tx1">
              <a:lumMod val="50000"/>
              <a:lumOff val="5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1223365</xdr:colOff>
      <xdr:row>13</xdr:row>
      <xdr:rowOff>766354</xdr:rowOff>
    </xdr:to>
    <xdr:sp macro="" textlink="">
      <xdr:nvSpPr>
        <xdr:cNvPr id="81" name="Rectangle à coins arrondis 72">
          <a:extLst>
            <a:ext uri="{FF2B5EF4-FFF2-40B4-BE49-F238E27FC236}">
              <a16:creationId xmlns:a16="http://schemas.microsoft.com/office/drawing/2014/main" id="{28A74035-94E4-4000-9060-8221DE675F70}"/>
            </a:ext>
          </a:extLst>
        </xdr:cNvPr>
        <xdr:cNvSpPr/>
      </xdr:nvSpPr>
      <xdr:spPr>
        <a:xfrm>
          <a:off x="5386552" y="4447190"/>
          <a:ext cx="1204315" cy="766354"/>
        </a:xfrm>
        <a:prstGeom prst="roundRect">
          <a:avLst/>
        </a:prstGeom>
        <a:noFill/>
        <a:ln w="22225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11</xdr:row>
      <xdr:rowOff>0</xdr:rowOff>
    </xdr:from>
    <xdr:to>
      <xdr:col>4</xdr:col>
      <xdr:colOff>2194</xdr:colOff>
      <xdr:row>12</xdr:row>
      <xdr:rowOff>4354</xdr:rowOff>
    </xdr:to>
    <xdr:sp macro="" textlink="">
      <xdr:nvSpPr>
        <xdr:cNvPr id="82" name="Rectangle à coins arrondis 33">
          <a:extLst>
            <a:ext uri="{FF2B5EF4-FFF2-40B4-BE49-F238E27FC236}">
              <a16:creationId xmlns:a16="http://schemas.microsoft.com/office/drawing/2014/main" id="{F20EEFA9-ED33-4B44-B919-DEFD05309041}"/>
            </a:ext>
          </a:extLst>
        </xdr:cNvPr>
        <xdr:cNvSpPr/>
      </xdr:nvSpPr>
      <xdr:spPr>
        <a:xfrm>
          <a:off x="183931" y="4447190"/>
          <a:ext cx="1204315" cy="766354"/>
        </a:xfrm>
        <a:prstGeom prst="roundRect">
          <a:avLst/>
        </a:prstGeom>
        <a:noFill/>
        <a:ln w="22225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1223365</xdr:colOff>
      <xdr:row>14</xdr:row>
      <xdr:rowOff>8965</xdr:rowOff>
    </xdr:to>
    <xdr:sp macro="" textlink="">
      <xdr:nvSpPr>
        <xdr:cNvPr id="83" name="Rectangle à coins arrondis 43">
          <a:extLst>
            <a:ext uri="{FF2B5EF4-FFF2-40B4-BE49-F238E27FC236}">
              <a16:creationId xmlns:a16="http://schemas.microsoft.com/office/drawing/2014/main" id="{6ABFBCFA-DACE-4B15-9999-43D67EC6E78D}"/>
            </a:ext>
          </a:extLst>
        </xdr:cNvPr>
        <xdr:cNvSpPr/>
      </xdr:nvSpPr>
      <xdr:spPr>
        <a:xfrm>
          <a:off x="183931" y="5373414"/>
          <a:ext cx="1204315" cy="770965"/>
        </a:xfrm>
        <a:prstGeom prst="roundRect">
          <a:avLst/>
        </a:prstGeom>
        <a:noFill/>
        <a:ln w="22225">
          <a:solidFill>
            <a:schemeClr val="tx1">
              <a:lumMod val="50000"/>
              <a:lumOff val="5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1223365</xdr:colOff>
      <xdr:row>13</xdr:row>
      <xdr:rowOff>766354</xdr:rowOff>
    </xdr:to>
    <xdr:sp macro="" textlink="">
      <xdr:nvSpPr>
        <xdr:cNvPr id="84" name="Rectangle à coins arrondis 72">
          <a:extLst>
            <a:ext uri="{FF2B5EF4-FFF2-40B4-BE49-F238E27FC236}">
              <a16:creationId xmlns:a16="http://schemas.microsoft.com/office/drawing/2014/main" id="{7D6228A9-90A3-49A6-9E2B-34C1241A2FE6}"/>
            </a:ext>
          </a:extLst>
        </xdr:cNvPr>
        <xdr:cNvSpPr/>
      </xdr:nvSpPr>
      <xdr:spPr>
        <a:xfrm>
          <a:off x="183931" y="5373414"/>
          <a:ext cx="1204315" cy="766354"/>
        </a:xfrm>
        <a:prstGeom prst="roundRect">
          <a:avLst/>
        </a:prstGeom>
        <a:noFill/>
        <a:ln w="22225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8965</xdr:colOff>
      <xdr:row>3</xdr:row>
      <xdr:rowOff>0</xdr:rowOff>
    </xdr:from>
    <xdr:to>
      <xdr:col>11</xdr:col>
      <xdr:colOff>1232330</xdr:colOff>
      <xdr:row>3</xdr:row>
      <xdr:rowOff>766354</xdr:rowOff>
    </xdr:to>
    <xdr:sp macro="" textlink="">
      <xdr:nvSpPr>
        <xdr:cNvPr id="101" name="Rectangle à coins arrondis 17">
          <a:extLst>
            <a:ext uri="{FF2B5EF4-FFF2-40B4-BE49-F238E27FC236}">
              <a16:creationId xmlns:a16="http://schemas.microsoft.com/office/drawing/2014/main" id="{0B774CA6-9926-462F-B62F-76E254881D31}"/>
            </a:ext>
          </a:extLst>
        </xdr:cNvPr>
        <xdr:cNvSpPr/>
      </xdr:nvSpPr>
      <xdr:spPr>
        <a:xfrm>
          <a:off x="5395517" y="742293"/>
          <a:ext cx="1194790" cy="766354"/>
        </a:xfrm>
        <a:prstGeom prst="roundRect">
          <a:avLst/>
        </a:prstGeom>
        <a:noFill/>
        <a:ln w="2222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8965</xdr:colOff>
      <xdr:row>3</xdr:row>
      <xdr:rowOff>0</xdr:rowOff>
    </xdr:from>
    <xdr:to>
      <xdr:col>13</xdr:col>
      <xdr:colOff>1232330</xdr:colOff>
      <xdr:row>3</xdr:row>
      <xdr:rowOff>766354</xdr:rowOff>
    </xdr:to>
    <xdr:sp macro="" textlink="">
      <xdr:nvSpPr>
        <xdr:cNvPr id="8" name="Rectangle à coins arrondis 17">
          <a:extLst>
            <a:ext uri="{FF2B5EF4-FFF2-40B4-BE49-F238E27FC236}">
              <a16:creationId xmlns:a16="http://schemas.microsoft.com/office/drawing/2014/main" id="{5EE68D1B-2111-4FD1-B95F-457DCF64C1F8}"/>
            </a:ext>
          </a:extLst>
        </xdr:cNvPr>
        <xdr:cNvSpPr/>
      </xdr:nvSpPr>
      <xdr:spPr>
        <a:xfrm>
          <a:off x="6696172" y="742293"/>
          <a:ext cx="1194790" cy="766354"/>
        </a:xfrm>
        <a:prstGeom prst="roundRect">
          <a:avLst/>
        </a:prstGeom>
        <a:noFill/>
        <a:ln w="2222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11</xdr:row>
      <xdr:rowOff>0</xdr:rowOff>
    </xdr:from>
    <xdr:to>
      <xdr:col>7</xdr:col>
      <xdr:colOff>1223365</xdr:colOff>
      <xdr:row>11</xdr:row>
      <xdr:rowOff>766354</xdr:rowOff>
    </xdr:to>
    <xdr:sp macro="" textlink="">
      <xdr:nvSpPr>
        <xdr:cNvPr id="19" name="Rectangle à coins arrondis 36">
          <a:extLst>
            <a:ext uri="{FF2B5EF4-FFF2-40B4-BE49-F238E27FC236}">
              <a16:creationId xmlns:a16="http://schemas.microsoft.com/office/drawing/2014/main" id="{85B3072B-F763-430F-9627-F4A2AF31DC70}"/>
            </a:ext>
          </a:extLst>
        </xdr:cNvPr>
        <xdr:cNvSpPr/>
      </xdr:nvSpPr>
      <xdr:spPr>
        <a:xfrm>
          <a:off x="2785241" y="4447190"/>
          <a:ext cx="1204315" cy="766354"/>
        </a:xfrm>
        <a:prstGeom prst="roundRect">
          <a:avLst/>
        </a:prstGeom>
        <a:noFill/>
        <a:ln w="22225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13</xdr:row>
      <xdr:rowOff>0</xdr:rowOff>
    </xdr:from>
    <xdr:to>
      <xdr:col>5</xdr:col>
      <xdr:colOff>1223365</xdr:colOff>
      <xdr:row>14</xdr:row>
      <xdr:rowOff>8965</xdr:rowOff>
    </xdr:to>
    <xdr:sp macro="" textlink="">
      <xdr:nvSpPr>
        <xdr:cNvPr id="39" name="Rectangle à coins arrondis 43">
          <a:extLst>
            <a:ext uri="{FF2B5EF4-FFF2-40B4-BE49-F238E27FC236}">
              <a16:creationId xmlns:a16="http://schemas.microsoft.com/office/drawing/2014/main" id="{68F4BDC6-B3A6-4E3F-BE73-2F4D3FCA4366}"/>
            </a:ext>
          </a:extLst>
        </xdr:cNvPr>
        <xdr:cNvSpPr/>
      </xdr:nvSpPr>
      <xdr:spPr>
        <a:xfrm>
          <a:off x="1484586" y="5373414"/>
          <a:ext cx="1204315" cy="770965"/>
        </a:xfrm>
        <a:prstGeom prst="roundRect">
          <a:avLst/>
        </a:prstGeom>
        <a:noFill/>
        <a:ln w="22225">
          <a:solidFill>
            <a:schemeClr val="tx1">
              <a:lumMod val="50000"/>
              <a:lumOff val="5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5</xdr:col>
      <xdr:colOff>0</xdr:colOff>
      <xdr:row>13</xdr:row>
      <xdr:rowOff>0</xdr:rowOff>
    </xdr:from>
    <xdr:to>
      <xdr:col>5</xdr:col>
      <xdr:colOff>1223365</xdr:colOff>
      <xdr:row>13</xdr:row>
      <xdr:rowOff>766354</xdr:rowOff>
    </xdr:to>
    <xdr:sp macro="" textlink="">
      <xdr:nvSpPr>
        <xdr:cNvPr id="40" name="Rectangle à coins arrondis 72">
          <a:extLst>
            <a:ext uri="{FF2B5EF4-FFF2-40B4-BE49-F238E27FC236}">
              <a16:creationId xmlns:a16="http://schemas.microsoft.com/office/drawing/2014/main" id="{CB0590B8-34CB-4583-A8A1-15E26C074F60}"/>
            </a:ext>
          </a:extLst>
        </xdr:cNvPr>
        <xdr:cNvSpPr/>
      </xdr:nvSpPr>
      <xdr:spPr>
        <a:xfrm>
          <a:off x="1484586" y="5373414"/>
          <a:ext cx="1204315" cy="766354"/>
        </a:xfrm>
        <a:prstGeom prst="roundRect">
          <a:avLst/>
        </a:prstGeom>
        <a:noFill/>
        <a:ln w="22225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11</xdr:row>
      <xdr:rowOff>0</xdr:rowOff>
    </xdr:from>
    <xdr:to>
      <xdr:col>5</xdr:col>
      <xdr:colOff>1223365</xdr:colOff>
      <xdr:row>11</xdr:row>
      <xdr:rowOff>766354</xdr:rowOff>
    </xdr:to>
    <xdr:sp macro="" textlink="">
      <xdr:nvSpPr>
        <xdr:cNvPr id="41" name="Rectangle à coins arrondis 34">
          <a:extLst>
            <a:ext uri="{FF2B5EF4-FFF2-40B4-BE49-F238E27FC236}">
              <a16:creationId xmlns:a16="http://schemas.microsoft.com/office/drawing/2014/main" id="{80DF4C31-EA9E-4432-B2C7-345B25C30699}"/>
            </a:ext>
          </a:extLst>
        </xdr:cNvPr>
        <xdr:cNvSpPr/>
      </xdr:nvSpPr>
      <xdr:spPr>
        <a:xfrm>
          <a:off x="1484586" y="4447190"/>
          <a:ext cx="1204315" cy="766354"/>
        </a:xfrm>
        <a:prstGeom prst="roundRect">
          <a:avLst/>
        </a:prstGeom>
        <a:noFill/>
        <a:ln w="22225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11</xdr:row>
      <xdr:rowOff>0</xdr:rowOff>
    </xdr:from>
    <xdr:to>
      <xdr:col>5</xdr:col>
      <xdr:colOff>1223365</xdr:colOff>
      <xdr:row>11</xdr:row>
      <xdr:rowOff>766354</xdr:rowOff>
    </xdr:to>
    <xdr:sp macro="" textlink="">
      <xdr:nvSpPr>
        <xdr:cNvPr id="42" name="Rectangle à coins arrondis 35">
          <a:extLst>
            <a:ext uri="{FF2B5EF4-FFF2-40B4-BE49-F238E27FC236}">
              <a16:creationId xmlns:a16="http://schemas.microsoft.com/office/drawing/2014/main" id="{FAF9F4B5-5553-4DD7-A404-28BF7DF89045}"/>
            </a:ext>
          </a:extLst>
        </xdr:cNvPr>
        <xdr:cNvSpPr/>
      </xdr:nvSpPr>
      <xdr:spPr>
        <a:xfrm>
          <a:off x="1484586" y="4447190"/>
          <a:ext cx="1204315" cy="766354"/>
        </a:xfrm>
        <a:prstGeom prst="roundRect">
          <a:avLst/>
        </a:prstGeom>
        <a:noFill/>
        <a:ln w="22225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11</xdr:row>
      <xdr:rowOff>0</xdr:rowOff>
    </xdr:from>
    <xdr:to>
      <xdr:col>6</xdr:col>
      <xdr:colOff>2194</xdr:colOff>
      <xdr:row>12</xdr:row>
      <xdr:rowOff>4354</xdr:rowOff>
    </xdr:to>
    <xdr:sp macro="" textlink="">
      <xdr:nvSpPr>
        <xdr:cNvPr id="43" name="Rectangle à coins arrondis 33">
          <a:extLst>
            <a:ext uri="{FF2B5EF4-FFF2-40B4-BE49-F238E27FC236}">
              <a16:creationId xmlns:a16="http://schemas.microsoft.com/office/drawing/2014/main" id="{D5B73E89-0300-47A2-9A1D-656561EDD6B0}"/>
            </a:ext>
          </a:extLst>
        </xdr:cNvPr>
        <xdr:cNvSpPr/>
      </xdr:nvSpPr>
      <xdr:spPr>
        <a:xfrm>
          <a:off x="1484586" y="4447190"/>
          <a:ext cx="1204315" cy="766354"/>
        </a:xfrm>
        <a:prstGeom prst="roundRect">
          <a:avLst/>
        </a:prstGeom>
        <a:noFill/>
        <a:ln w="22225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4</xdr:row>
      <xdr:rowOff>165652</xdr:rowOff>
    </xdr:from>
    <xdr:to>
      <xdr:col>11</xdr:col>
      <xdr:colOff>1223365</xdr:colOff>
      <xdr:row>5</xdr:row>
      <xdr:rowOff>766354</xdr:rowOff>
    </xdr:to>
    <xdr:sp macro="" textlink="">
      <xdr:nvSpPr>
        <xdr:cNvPr id="3" name="Rectangle à coins arrondis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/>
      </xdr:nvSpPr>
      <xdr:spPr>
        <a:xfrm>
          <a:off x="6858000" y="168203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4</xdr:row>
      <xdr:rowOff>165652</xdr:rowOff>
    </xdr:from>
    <xdr:to>
      <xdr:col>13</xdr:col>
      <xdr:colOff>1223365</xdr:colOff>
      <xdr:row>5</xdr:row>
      <xdr:rowOff>766354</xdr:rowOff>
    </xdr:to>
    <xdr:sp macro="" textlink="">
      <xdr:nvSpPr>
        <xdr:cNvPr id="4" name="Rectangle à coins arrondis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/>
      </xdr:nvSpPr>
      <xdr:spPr>
        <a:xfrm>
          <a:off x="8191500" y="168203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6</xdr:row>
      <xdr:rowOff>165652</xdr:rowOff>
    </xdr:from>
    <xdr:to>
      <xdr:col>11</xdr:col>
      <xdr:colOff>1223365</xdr:colOff>
      <xdr:row>7</xdr:row>
      <xdr:rowOff>766354</xdr:rowOff>
    </xdr:to>
    <xdr:sp macro="" textlink="">
      <xdr:nvSpPr>
        <xdr:cNvPr id="5" name="Rectangle à coins arrondis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/>
      </xdr:nvSpPr>
      <xdr:spPr>
        <a:xfrm>
          <a:off x="6858000" y="261929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6</xdr:row>
      <xdr:rowOff>165652</xdr:rowOff>
    </xdr:from>
    <xdr:to>
      <xdr:col>13</xdr:col>
      <xdr:colOff>1223365</xdr:colOff>
      <xdr:row>7</xdr:row>
      <xdr:rowOff>766354</xdr:rowOff>
    </xdr:to>
    <xdr:sp macro="" textlink="">
      <xdr:nvSpPr>
        <xdr:cNvPr id="6" name="Rectangle à coins arrondis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/>
      </xdr:nvSpPr>
      <xdr:spPr>
        <a:xfrm>
          <a:off x="8191500" y="261929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8</xdr:row>
      <xdr:rowOff>165652</xdr:rowOff>
    </xdr:from>
    <xdr:to>
      <xdr:col>13</xdr:col>
      <xdr:colOff>1223365</xdr:colOff>
      <xdr:row>9</xdr:row>
      <xdr:rowOff>766354</xdr:rowOff>
    </xdr:to>
    <xdr:sp macro="" textlink="">
      <xdr:nvSpPr>
        <xdr:cNvPr id="7" name="Rectangle à coins arrondis 6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SpPr/>
      </xdr:nvSpPr>
      <xdr:spPr>
        <a:xfrm>
          <a:off x="6858000" y="355655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8</xdr:row>
      <xdr:rowOff>165652</xdr:rowOff>
    </xdr:from>
    <xdr:to>
      <xdr:col>13</xdr:col>
      <xdr:colOff>1223365</xdr:colOff>
      <xdr:row>9</xdr:row>
      <xdr:rowOff>766354</xdr:rowOff>
    </xdr:to>
    <xdr:sp macro="" textlink="">
      <xdr:nvSpPr>
        <xdr:cNvPr id="8" name="Rectangle à coins arrondis 7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SpPr/>
      </xdr:nvSpPr>
      <xdr:spPr>
        <a:xfrm>
          <a:off x="8191500" y="355655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4</xdr:row>
      <xdr:rowOff>165652</xdr:rowOff>
    </xdr:from>
    <xdr:to>
      <xdr:col>13</xdr:col>
      <xdr:colOff>1223365</xdr:colOff>
      <xdr:row>5</xdr:row>
      <xdr:rowOff>766354</xdr:rowOff>
    </xdr:to>
    <xdr:sp macro="" textlink="">
      <xdr:nvSpPr>
        <xdr:cNvPr id="11" name="Rectangle à coins arrondis 10">
          <a:extLst>
            <a:ext uri="{FF2B5EF4-FFF2-40B4-BE49-F238E27FC236}">
              <a16:creationId xmlns:a16="http://schemas.microsoft.com/office/drawing/2014/main" id="{00000000-0008-0000-0700-00000B000000}"/>
            </a:ext>
          </a:extLst>
        </xdr:cNvPr>
        <xdr:cNvSpPr/>
      </xdr:nvSpPr>
      <xdr:spPr>
        <a:xfrm>
          <a:off x="8191500" y="168203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6</xdr:row>
      <xdr:rowOff>165652</xdr:rowOff>
    </xdr:from>
    <xdr:to>
      <xdr:col>11</xdr:col>
      <xdr:colOff>1223365</xdr:colOff>
      <xdr:row>7</xdr:row>
      <xdr:rowOff>766354</xdr:rowOff>
    </xdr:to>
    <xdr:sp macro="" textlink="">
      <xdr:nvSpPr>
        <xdr:cNvPr id="12" name="Rectangle à coins arrondis 11">
          <a:extLst>
            <a:ext uri="{FF2B5EF4-FFF2-40B4-BE49-F238E27FC236}">
              <a16:creationId xmlns:a16="http://schemas.microsoft.com/office/drawing/2014/main" id="{00000000-0008-0000-0700-00000C000000}"/>
            </a:ext>
          </a:extLst>
        </xdr:cNvPr>
        <xdr:cNvSpPr/>
      </xdr:nvSpPr>
      <xdr:spPr>
        <a:xfrm>
          <a:off x="6858000" y="261929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6</xdr:row>
      <xdr:rowOff>165652</xdr:rowOff>
    </xdr:from>
    <xdr:to>
      <xdr:col>13</xdr:col>
      <xdr:colOff>1223365</xdr:colOff>
      <xdr:row>7</xdr:row>
      <xdr:rowOff>766354</xdr:rowOff>
    </xdr:to>
    <xdr:sp macro="" textlink="">
      <xdr:nvSpPr>
        <xdr:cNvPr id="13" name="Rectangle à coins arrondis 12">
          <a:extLst>
            <a:ext uri="{FF2B5EF4-FFF2-40B4-BE49-F238E27FC236}">
              <a16:creationId xmlns:a16="http://schemas.microsoft.com/office/drawing/2014/main" id="{00000000-0008-0000-0700-00000D000000}"/>
            </a:ext>
          </a:extLst>
        </xdr:cNvPr>
        <xdr:cNvSpPr/>
      </xdr:nvSpPr>
      <xdr:spPr>
        <a:xfrm>
          <a:off x="8191500" y="261929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6</xdr:row>
      <xdr:rowOff>165652</xdr:rowOff>
    </xdr:from>
    <xdr:to>
      <xdr:col>13</xdr:col>
      <xdr:colOff>1223365</xdr:colOff>
      <xdr:row>7</xdr:row>
      <xdr:rowOff>766354</xdr:rowOff>
    </xdr:to>
    <xdr:sp macro="" textlink="">
      <xdr:nvSpPr>
        <xdr:cNvPr id="14" name="Rectangle à coins arrondis 13">
          <a:extLst>
            <a:ext uri="{FF2B5EF4-FFF2-40B4-BE49-F238E27FC236}">
              <a16:creationId xmlns:a16="http://schemas.microsoft.com/office/drawing/2014/main" id="{00000000-0008-0000-0700-00000E000000}"/>
            </a:ext>
          </a:extLst>
        </xdr:cNvPr>
        <xdr:cNvSpPr/>
      </xdr:nvSpPr>
      <xdr:spPr>
        <a:xfrm>
          <a:off x="8191500" y="261929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8</xdr:row>
      <xdr:rowOff>165652</xdr:rowOff>
    </xdr:from>
    <xdr:to>
      <xdr:col>13</xdr:col>
      <xdr:colOff>1223365</xdr:colOff>
      <xdr:row>9</xdr:row>
      <xdr:rowOff>766354</xdr:rowOff>
    </xdr:to>
    <xdr:sp macro="" textlink="">
      <xdr:nvSpPr>
        <xdr:cNvPr id="15" name="Rectangle à coins arrondis 14">
          <a:extLst>
            <a:ext uri="{FF2B5EF4-FFF2-40B4-BE49-F238E27FC236}">
              <a16:creationId xmlns:a16="http://schemas.microsoft.com/office/drawing/2014/main" id="{00000000-0008-0000-0700-00000F000000}"/>
            </a:ext>
          </a:extLst>
        </xdr:cNvPr>
        <xdr:cNvSpPr/>
      </xdr:nvSpPr>
      <xdr:spPr>
        <a:xfrm>
          <a:off x="6858000" y="355655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8</xdr:row>
      <xdr:rowOff>165652</xdr:rowOff>
    </xdr:from>
    <xdr:to>
      <xdr:col>13</xdr:col>
      <xdr:colOff>1223365</xdr:colOff>
      <xdr:row>9</xdr:row>
      <xdr:rowOff>766354</xdr:rowOff>
    </xdr:to>
    <xdr:sp macro="" textlink="">
      <xdr:nvSpPr>
        <xdr:cNvPr id="16" name="Rectangle à coins arrondis 15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SpPr/>
      </xdr:nvSpPr>
      <xdr:spPr>
        <a:xfrm>
          <a:off x="8191500" y="355655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8</xdr:row>
      <xdr:rowOff>165652</xdr:rowOff>
    </xdr:from>
    <xdr:to>
      <xdr:col>13</xdr:col>
      <xdr:colOff>1223365</xdr:colOff>
      <xdr:row>9</xdr:row>
      <xdr:rowOff>766354</xdr:rowOff>
    </xdr:to>
    <xdr:sp macro="" textlink="">
      <xdr:nvSpPr>
        <xdr:cNvPr id="17" name="Rectangle à coins arrondis 16">
          <a:extLst>
            <a:ext uri="{FF2B5EF4-FFF2-40B4-BE49-F238E27FC236}">
              <a16:creationId xmlns:a16="http://schemas.microsoft.com/office/drawing/2014/main" id="{00000000-0008-0000-0700-000011000000}"/>
            </a:ext>
          </a:extLst>
        </xdr:cNvPr>
        <xdr:cNvSpPr/>
      </xdr:nvSpPr>
      <xdr:spPr>
        <a:xfrm>
          <a:off x="8191500" y="355655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1223365</xdr:colOff>
      <xdr:row>5</xdr:row>
      <xdr:rowOff>766354</xdr:rowOff>
    </xdr:to>
    <xdr:sp macro="" textlink="">
      <xdr:nvSpPr>
        <xdr:cNvPr id="20" name="Rectangle à coins arrondis 19">
          <a:extLst>
            <a:ext uri="{FF2B5EF4-FFF2-40B4-BE49-F238E27FC236}">
              <a16:creationId xmlns:a16="http://schemas.microsoft.com/office/drawing/2014/main" id="{00000000-0008-0000-0700-000014000000}"/>
            </a:ext>
          </a:extLst>
        </xdr:cNvPr>
        <xdr:cNvSpPr/>
      </xdr:nvSpPr>
      <xdr:spPr>
        <a:xfrm>
          <a:off x="190500" y="1684020"/>
          <a:ext cx="1223365" cy="766354"/>
        </a:xfrm>
        <a:prstGeom prst="roundRect">
          <a:avLst/>
        </a:prstGeom>
        <a:noFill/>
        <a:ln w="22225">
          <a:solidFill>
            <a:srgbClr val="33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7620</xdr:colOff>
      <xdr:row>5</xdr:row>
      <xdr:rowOff>0</xdr:rowOff>
    </xdr:from>
    <xdr:to>
      <xdr:col>3</xdr:col>
      <xdr:colOff>1230985</xdr:colOff>
      <xdr:row>5</xdr:row>
      <xdr:rowOff>766354</xdr:rowOff>
    </xdr:to>
    <xdr:sp macro="" textlink="">
      <xdr:nvSpPr>
        <xdr:cNvPr id="21" name="Rectangle à coins arrondis 20">
          <a:extLst>
            <a:ext uri="{FF2B5EF4-FFF2-40B4-BE49-F238E27FC236}">
              <a16:creationId xmlns:a16="http://schemas.microsoft.com/office/drawing/2014/main" id="{00000000-0008-0000-0700-000015000000}"/>
            </a:ext>
          </a:extLst>
        </xdr:cNvPr>
        <xdr:cNvSpPr/>
      </xdr:nvSpPr>
      <xdr:spPr>
        <a:xfrm>
          <a:off x="1531620" y="1684020"/>
          <a:ext cx="1223365" cy="766354"/>
        </a:xfrm>
        <a:prstGeom prst="roundRect">
          <a:avLst/>
        </a:prstGeom>
        <a:noFill/>
        <a:ln w="22225">
          <a:solidFill>
            <a:srgbClr val="33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5</xdr:row>
      <xdr:rowOff>0</xdr:rowOff>
    </xdr:from>
    <xdr:to>
      <xdr:col>5</xdr:col>
      <xdr:colOff>1223365</xdr:colOff>
      <xdr:row>5</xdr:row>
      <xdr:rowOff>766354</xdr:rowOff>
    </xdr:to>
    <xdr:sp macro="" textlink="">
      <xdr:nvSpPr>
        <xdr:cNvPr id="22" name="Rectangle à coins arrondis 21">
          <a:extLst>
            <a:ext uri="{FF2B5EF4-FFF2-40B4-BE49-F238E27FC236}">
              <a16:creationId xmlns:a16="http://schemas.microsoft.com/office/drawing/2014/main" id="{00000000-0008-0000-0700-000016000000}"/>
            </a:ext>
          </a:extLst>
        </xdr:cNvPr>
        <xdr:cNvSpPr/>
      </xdr:nvSpPr>
      <xdr:spPr>
        <a:xfrm>
          <a:off x="2857500" y="1684020"/>
          <a:ext cx="1223365" cy="766354"/>
        </a:xfrm>
        <a:prstGeom prst="roundRect">
          <a:avLst/>
        </a:prstGeom>
        <a:noFill/>
        <a:ln w="22225">
          <a:solidFill>
            <a:srgbClr val="33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1223365</xdr:colOff>
      <xdr:row>5</xdr:row>
      <xdr:rowOff>766354</xdr:rowOff>
    </xdr:to>
    <xdr:sp macro="" textlink="">
      <xdr:nvSpPr>
        <xdr:cNvPr id="23" name="Rectangle à coins arrondis 22">
          <a:extLst>
            <a:ext uri="{FF2B5EF4-FFF2-40B4-BE49-F238E27FC236}">
              <a16:creationId xmlns:a16="http://schemas.microsoft.com/office/drawing/2014/main" id="{00000000-0008-0000-0700-000017000000}"/>
            </a:ext>
          </a:extLst>
        </xdr:cNvPr>
        <xdr:cNvSpPr/>
      </xdr:nvSpPr>
      <xdr:spPr>
        <a:xfrm>
          <a:off x="4191000" y="1684020"/>
          <a:ext cx="1223365" cy="766354"/>
        </a:xfrm>
        <a:prstGeom prst="roundRect">
          <a:avLst/>
        </a:prstGeom>
        <a:noFill/>
        <a:ln w="22225">
          <a:solidFill>
            <a:srgbClr val="33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1223365</xdr:colOff>
      <xdr:row>5</xdr:row>
      <xdr:rowOff>766354</xdr:rowOff>
    </xdr:to>
    <xdr:sp macro="" textlink="">
      <xdr:nvSpPr>
        <xdr:cNvPr id="24" name="Rectangle à coins arrondis 23">
          <a:extLst>
            <a:ext uri="{FF2B5EF4-FFF2-40B4-BE49-F238E27FC236}">
              <a16:creationId xmlns:a16="http://schemas.microsoft.com/office/drawing/2014/main" id="{00000000-0008-0000-0700-000018000000}"/>
            </a:ext>
          </a:extLst>
        </xdr:cNvPr>
        <xdr:cNvSpPr/>
      </xdr:nvSpPr>
      <xdr:spPr>
        <a:xfrm>
          <a:off x="5524500" y="1684020"/>
          <a:ext cx="1223365" cy="766354"/>
        </a:xfrm>
        <a:prstGeom prst="roundRect">
          <a:avLst/>
        </a:prstGeom>
        <a:noFill/>
        <a:ln w="22225">
          <a:solidFill>
            <a:srgbClr val="33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7</xdr:row>
      <xdr:rowOff>0</xdr:rowOff>
    </xdr:from>
    <xdr:to>
      <xdr:col>1</xdr:col>
      <xdr:colOff>1223365</xdr:colOff>
      <xdr:row>7</xdr:row>
      <xdr:rowOff>766354</xdr:rowOff>
    </xdr:to>
    <xdr:sp macro="" textlink="">
      <xdr:nvSpPr>
        <xdr:cNvPr id="25" name="Rectangle à coins arrondis 24">
          <a:extLst>
            <a:ext uri="{FF2B5EF4-FFF2-40B4-BE49-F238E27FC236}">
              <a16:creationId xmlns:a16="http://schemas.microsoft.com/office/drawing/2014/main" id="{00000000-0008-0000-0700-000019000000}"/>
            </a:ext>
          </a:extLst>
        </xdr:cNvPr>
        <xdr:cNvSpPr/>
      </xdr:nvSpPr>
      <xdr:spPr>
        <a:xfrm>
          <a:off x="190500" y="2621280"/>
          <a:ext cx="1223365" cy="766354"/>
        </a:xfrm>
        <a:prstGeom prst="roundRect">
          <a:avLst/>
        </a:prstGeom>
        <a:noFill/>
        <a:ln w="22225">
          <a:solidFill>
            <a:srgbClr val="33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7</xdr:row>
      <xdr:rowOff>0</xdr:rowOff>
    </xdr:from>
    <xdr:to>
      <xdr:col>3</xdr:col>
      <xdr:colOff>1223365</xdr:colOff>
      <xdr:row>7</xdr:row>
      <xdr:rowOff>766354</xdr:rowOff>
    </xdr:to>
    <xdr:sp macro="" textlink="">
      <xdr:nvSpPr>
        <xdr:cNvPr id="26" name="Rectangle à coins arrondis 25">
          <a:extLst>
            <a:ext uri="{FF2B5EF4-FFF2-40B4-BE49-F238E27FC236}">
              <a16:creationId xmlns:a16="http://schemas.microsoft.com/office/drawing/2014/main" id="{00000000-0008-0000-0700-00001A000000}"/>
            </a:ext>
          </a:extLst>
        </xdr:cNvPr>
        <xdr:cNvSpPr/>
      </xdr:nvSpPr>
      <xdr:spPr>
        <a:xfrm>
          <a:off x="1524000" y="2621280"/>
          <a:ext cx="1223365" cy="766354"/>
        </a:xfrm>
        <a:prstGeom prst="roundRect">
          <a:avLst/>
        </a:prstGeom>
        <a:noFill/>
        <a:ln w="22225">
          <a:solidFill>
            <a:srgbClr val="33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7</xdr:row>
      <xdr:rowOff>0</xdr:rowOff>
    </xdr:from>
    <xdr:to>
      <xdr:col>5</xdr:col>
      <xdr:colOff>1223365</xdr:colOff>
      <xdr:row>7</xdr:row>
      <xdr:rowOff>766354</xdr:rowOff>
    </xdr:to>
    <xdr:sp macro="" textlink="">
      <xdr:nvSpPr>
        <xdr:cNvPr id="27" name="Rectangle à coins arrondis 26">
          <a:extLst>
            <a:ext uri="{FF2B5EF4-FFF2-40B4-BE49-F238E27FC236}">
              <a16:creationId xmlns:a16="http://schemas.microsoft.com/office/drawing/2014/main" id="{00000000-0008-0000-0700-00001B000000}"/>
            </a:ext>
          </a:extLst>
        </xdr:cNvPr>
        <xdr:cNvSpPr/>
      </xdr:nvSpPr>
      <xdr:spPr>
        <a:xfrm>
          <a:off x="2857500" y="2621280"/>
          <a:ext cx="1223365" cy="766354"/>
        </a:xfrm>
        <a:prstGeom prst="roundRect">
          <a:avLst/>
        </a:prstGeom>
        <a:noFill/>
        <a:ln w="22225">
          <a:solidFill>
            <a:srgbClr val="33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1223365</xdr:colOff>
      <xdr:row>7</xdr:row>
      <xdr:rowOff>766354</xdr:rowOff>
    </xdr:to>
    <xdr:sp macro="" textlink="">
      <xdr:nvSpPr>
        <xdr:cNvPr id="28" name="Rectangle à coins arrondis 27">
          <a:extLst>
            <a:ext uri="{FF2B5EF4-FFF2-40B4-BE49-F238E27FC236}">
              <a16:creationId xmlns:a16="http://schemas.microsoft.com/office/drawing/2014/main" id="{00000000-0008-0000-0700-00001C000000}"/>
            </a:ext>
          </a:extLst>
        </xdr:cNvPr>
        <xdr:cNvSpPr/>
      </xdr:nvSpPr>
      <xdr:spPr>
        <a:xfrm>
          <a:off x="4191000" y="2621280"/>
          <a:ext cx="1223365" cy="766354"/>
        </a:xfrm>
        <a:prstGeom prst="roundRect">
          <a:avLst/>
        </a:prstGeom>
        <a:noFill/>
        <a:ln w="22225">
          <a:solidFill>
            <a:srgbClr val="33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7</xdr:row>
      <xdr:rowOff>0</xdr:rowOff>
    </xdr:from>
    <xdr:to>
      <xdr:col>9</xdr:col>
      <xdr:colOff>1223365</xdr:colOff>
      <xdr:row>7</xdr:row>
      <xdr:rowOff>766354</xdr:rowOff>
    </xdr:to>
    <xdr:sp macro="" textlink="">
      <xdr:nvSpPr>
        <xdr:cNvPr id="29" name="Rectangle à coins arrondis 28">
          <a:extLst>
            <a:ext uri="{FF2B5EF4-FFF2-40B4-BE49-F238E27FC236}">
              <a16:creationId xmlns:a16="http://schemas.microsoft.com/office/drawing/2014/main" id="{00000000-0008-0000-0700-00001D000000}"/>
            </a:ext>
          </a:extLst>
        </xdr:cNvPr>
        <xdr:cNvSpPr/>
      </xdr:nvSpPr>
      <xdr:spPr>
        <a:xfrm>
          <a:off x="5524500" y="2621280"/>
          <a:ext cx="1223365" cy="766354"/>
        </a:xfrm>
        <a:prstGeom prst="roundRect">
          <a:avLst/>
        </a:prstGeom>
        <a:noFill/>
        <a:ln w="22225">
          <a:solidFill>
            <a:srgbClr val="33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1223365</xdr:colOff>
      <xdr:row>9</xdr:row>
      <xdr:rowOff>766354</xdr:rowOff>
    </xdr:to>
    <xdr:sp macro="" textlink="">
      <xdr:nvSpPr>
        <xdr:cNvPr id="30" name="Rectangle à coins arrondis 29">
          <a:extLst>
            <a:ext uri="{FF2B5EF4-FFF2-40B4-BE49-F238E27FC236}">
              <a16:creationId xmlns:a16="http://schemas.microsoft.com/office/drawing/2014/main" id="{00000000-0008-0000-0700-00001E000000}"/>
            </a:ext>
          </a:extLst>
        </xdr:cNvPr>
        <xdr:cNvSpPr/>
      </xdr:nvSpPr>
      <xdr:spPr>
        <a:xfrm>
          <a:off x="190500" y="3558540"/>
          <a:ext cx="1223365" cy="766354"/>
        </a:xfrm>
        <a:prstGeom prst="roundRect">
          <a:avLst/>
        </a:prstGeom>
        <a:noFill/>
        <a:ln w="22225">
          <a:solidFill>
            <a:srgbClr val="33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9</xdr:row>
      <xdr:rowOff>0</xdr:rowOff>
    </xdr:from>
    <xdr:to>
      <xdr:col>5</xdr:col>
      <xdr:colOff>1223365</xdr:colOff>
      <xdr:row>9</xdr:row>
      <xdr:rowOff>766354</xdr:rowOff>
    </xdr:to>
    <xdr:sp macro="" textlink="">
      <xdr:nvSpPr>
        <xdr:cNvPr id="31" name="Rectangle à coins arrondis 30">
          <a:extLst>
            <a:ext uri="{FF2B5EF4-FFF2-40B4-BE49-F238E27FC236}">
              <a16:creationId xmlns:a16="http://schemas.microsoft.com/office/drawing/2014/main" id="{00000000-0008-0000-0700-00001F000000}"/>
            </a:ext>
          </a:extLst>
        </xdr:cNvPr>
        <xdr:cNvSpPr/>
      </xdr:nvSpPr>
      <xdr:spPr>
        <a:xfrm>
          <a:off x="1524000" y="3558540"/>
          <a:ext cx="1223365" cy="766354"/>
        </a:xfrm>
        <a:prstGeom prst="roundRect">
          <a:avLst/>
        </a:prstGeom>
        <a:noFill/>
        <a:ln w="22225">
          <a:solidFill>
            <a:srgbClr val="33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7</xdr:col>
      <xdr:colOff>1223365</xdr:colOff>
      <xdr:row>9</xdr:row>
      <xdr:rowOff>766354</xdr:rowOff>
    </xdr:to>
    <xdr:sp macro="" textlink="">
      <xdr:nvSpPr>
        <xdr:cNvPr id="32" name="Rectangle à coins arrondis 31">
          <a:extLst>
            <a:ext uri="{FF2B5EF4-FFF2-40B4-BE49-F238E27FC236}">
              <a16:creationId xmlns:a16="http://schemas.microsoft.com/office/drawing/2014/main" id="{00000000-0008-0000-0700-000020000000}"/>
            </a:ext>
          </a:extLst>
        </xdr:cNvPr>
        <xdr:cNvSpPr/>
      </xdr:nvSpPr>
      <xdr:spPr>
        <a:xfrm>
          <a:off x="2857500" y="3558540"/>
          <a:ext cx="1223365" cy="766354"/>
        </a:xfrm>
        <a:prstGeom prst="roundRect">
          <a:avLst/>
        </a:prstGeom>
        <a:noFill/>
        <a:ln w="22225">
          <a:solidFill>
            <a:srgbClr val="33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9</xdr:row>
      <xdr:rowOff>0</xdr:rowOff>
    </xdr:from>
    <xdr:to>
      <xdr:col>9</xdr:col>
      <xdr:colOff>1223365</xdr:colOff>
      <xdr:row>9</xdr:row>
      <xdr:rowOff>766354</xdr:rowOff>
    </xdr:to>
    <xdr:sp macro="" textlink="">
      <xdr:nvSpPr>
        <xdr:cNvPr id="33" name="Rectangle à coins arrondis 32">
          <a:extLst>
            <a:ext uri="{FF2B5EF4-FFF2-40B4-BE49-F238E27FC236}">
              <a16:creationId xmlns:a16="http://schemas.microsoft.com/office/drawing/2014/main" id="{00000000-0008-0000-0700-000021000000}"/>
            </a:ext>
          </a:extLst>
        </xdr:cNvPr>
        <xdr:cNvSpPr/>
      </xdr:nvSpPr>
      <xdr:spPr>
        <a:xfrm>
          <a:off x="4191000" y="3558540"/>
          <a:ext cx="1223365" cy="766354"/>
        </a:xfrm>
        <a:prstGeom prst="roundRect">
          <a:avLst/>
        </a:prstGeom>
        <a:noFill/>
        <a:ln w="22225">
          <a:solidFill>
            <a:srgbClr val="33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1223365</xdr:colOff>
      <xdr:row>11</xdr:row>
      <xdr:rowOff>766354</xdr:rowOff>
    </xdr:to>
    <xdr:sp macro="" textlink="">
      <xdr:nvSpPr>
        <xdr:cNvPr id="35" name="Rectangle à coins arrondis 34">
          <a:extLst>
            <a:ext uri="{FF2B5EF4-FFF2-40B4-BE49-F238E27FC236}">
              <a16:creationId xmlns:a16="http://schemas.microsoft.com/office/drawing/2014/main" id="{00000000-0008-0000-0700-000023000000}"/>
            </a:ext>
          </a:extLst>
        </xdr:cNvPr>
        <xdr:cNvSpPr/>
      </xdr:nvSpPr>
      <xdr:spPr>
        <a:xfrm>
          <a:off x="190500" y="4495800"/>
          <a:ext cx="1223365" cy="766354"/>
        </a:xfrm>
        <a:prstGeom prst="roundRect">
          <a:avLst/>
        </a:prstGeom>
        <a:noFill/>
        <a:ln w="22225">
          <a:solidFill>
            <a:srgbClr val="33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14</xdr:col>
      <xdr:colOff>25101</xdr:colOff>
      <xdr:row>14</xdr:row>
      <xdr:rowOff>10310</xdr:rowOff>
    </xdr:to>
    <xdr:sp macro="" textlink="">
      <xdr:nvSpPr>
        <xdr:cNvPr id="45" name="Rectangle à coins arrondis 44">
          <a:extLst>
            <a:ext uri="{FF2B5EF4-FFF2-40B4-BE49-F238E27FC236}">
              <a16:creationId xmlns:a16="http://schemas.microsoft.com/office/drawing/2014/main" id="{00000000-0008-0000-0700-00002D000000}"/>
            </a:ext>
          </a:extLst>
        </xdr:cNvPr>
        <xdr:cNvSpPr/>
      </xdr:nvSpPr>
      <xdr:spPr>
        <a:xfrm>
          <a:off x="190500" y="5433060"/>
          <a:ext cx="9260541" cy="779930"/>
        </a:xfrm>
        <a:prstGeom prst="roundRect">
          <a:avLst/>
        </a:prstGeom>
        <a:noFill/>
        <a:ln w="22225">
          <a:solidFill>
            <a:schemeClr val="tx1">
              <a:lumMod val="50000"/>
              <a:lumOff val="5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1</xdr:col>
      <xdr:colOff>0</xdr:colOff>
      <xdr:row>3</xdr:row>
      <xdr:rowOff>0</xdr:rowOff>
    </xdr:from>
    <xdr:to>
      <xdr:col>1</xdr:col>
      <xdr:colOff>1223365</xdr:colOff>
      <xdr:row>4</xdr:row>
      <xdr:rowOff>8965</xdr:rowOff>
    </xdr:to>
    <xdr:sp macro="" textlink="">
      <xdr:nvSpPr>
        <xdr:cNvPr id="46" name="Rectangle à coins arrondis 45">
          <a:extLst>
            <a:ext uri="{FF2B5EF4-FFF2-40B4-BE49-F238E27FC236}">
              <a16:creationId xmlns:a16="http://schemas.microsoft.com/office/drawing/2014/main" id="{00000000-0008-0000-0700-00002E000000}"/>
            </a:ext>
          </a:extLst>
        </xdr:cNvPr>
        <xdr:cNvSpPr/>
      </xdr:nvSpPr>
      <xdr:spPr>
        <a:xfrm>
          <a:off x="190500" y="746760"/>
          <a:ext cx="1223365" cy="778585"/>
        </a:xfrm>
        <a:prstGeom prst="roundRect">
          <a:avLst/>
        </a:prstGeom>
        <a:noFill/>
        <a:ln w="22225">
          <a:solidFill>
            <a:schemeClr val="tx1">
              <a:lumMod val="50000"/>
              <a:lumOff val="5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1</xdr:col>
      <xdr:colOff>0</xdr:colOff>
      <xdr:row>3</xdr:row>
      <xdr:rowOff>0</xdr:rowOff>
    </xdr:from>
    <xdr:to>
      <xdr:col>1</xdr:col>
      <xdr:colOff>1223365</xdr:colOff>
      <xdr:row>4</xdr:row>
      <xdr:rowOff>8965</xdr:rowOff>
    </xdr:to>
    <xdr:sp macro="" textlink="">
      <xdr:nvSpPr>
        <xdr:cNvPr id="51" name="Rectangle à coins arrondis 50">
          <a:extLst>
            <a:ext uri="{FF2B5EF4-FFF2-40B4-BE49-F238E27FC236}">
              <a16:creationId xmlns:a16="http://schemas.microsoft.com/office/drawing/2014/main" id="{00000000-0008-0000-0700-000033000000}"/>
            </a:ext>
          </a:extLst>
        </xdr:cNvPr>
        <xdr:cNvSpPr/>
      </xdr:nvSpPr>
      <xdr:spPr>
        <a:xfrm>
          <a:off x="190500" y="746760"/>
          <a:ext cx="1223365" cy="778585"/>
        </a:xfrm>
        <a:prstGeom prst="roundRect">
          <a:avLst/>
        </a:prstGeom>
        <a:noFill/>
        <a:ln w="22225">
          <a:solidFill>
            <a:schemeClr val="accent1">
              <a:lumMod val="75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 editAs="oneCell">
    <xdr:from>
      <xdr:col>14</xdr:col>
      <xdr:colOff>2465</xdr:colOff>
      <xdr:row>0</xdr:row>
      <xdr:rowOff>10043</xdr:rowOff>
    </xdr:from>
    <xdr:to>
      <xdr:col>15</xdr:col>
      <xdr:colOff>0</xdr:colOff>
      <xdr:row>2</xdr:row>
      <xdr:rowOff>43296</xdr:rowOff>
    </xdr:to>
    <xdr:pic>
      <xdr:nvPicPr>
        <xdr:cNvPr id="297898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700-0000AA8B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170278" y="10043"/>
          <a:ext cx="604753" cy="6047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</xdr:col>
      <xdr:colOff>70820</xdr:colOff>
      <xdr:row>5</xdr:row>
      <xdr:rowOff>268942</xdr:rowOff>
    </xdr:from>
    <xdr:to>
      <xdr:col>31</xdr:col>
      <xdr:colOff>349624</xdr:colOff>
      <xdr:row>5</xdr:row>
      <xdr:rowOff>546783</xdr:rowOff>
    </xdr:to>
    <xdr:sp macro="" textlink="">
      <xdr:nvSpPr>
        <xdr:cNvPr id="52" name="Cœur 51">
          <a:extLst>
            <a:ext uri="{FF2B5EF4-FFF2-40B4-BE49-F238E27FC236}">
              <a16:creationId xmlns:a16="http://schemas.microsoft.com/office/drawing/2014/main" id="{00000000-0008-0000-0700-000034000000}"/>
            </a:ext>
          </a:extLst>
        </xdr:cNvPr>
        <xdr:cNvSpPr/>
      </xdr:nvSpPr>
      <xdr:spPr>
        <a:xfrm>
          <a:off x="9763460" y="1952962"/>
          <a:ext cx="278804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116540</xdr:colOff>
      <xdr:row>7</xdr:row>
      <xdr:rowOff>242045</xdr:rowOff>
    </xdr:from>
    <xdr:to>
      <xdr:col>31</xdr:col>
      <xdr:colOff>439270</xdr:colOff>
      <xdr:row>7</xdr:row>
      <xdr:rowOff>546846</xdr:rowOff>
    </xdr:to>
    <xdr:sp macro="" textlink="">
      <xdr:nvSpPr>
        <xdr:cNvPr id="53" name="Étoile à 5 branches 52">
          <a:extLst>
            <a:ext uri="{FF2B5EF4-FFF2-40B4-BE49-F238E27FC236}">
              <a16:creationId xmlns:a16="http://schemas.microsoft.com/office/drawing/2014/main" id="{00000000-0008-0000-0700-000035000000}"/>
            </a:ext>
          </a:extLst>
        </xdr:cNvPr>
        <xdr:cNvSpPr/>
      </xdr:nvSpPr>
      <xdr:spPr>
        <a:xfrm>
          <a:off x="9809180" y="2863325"/>
          <a:ext cx="322730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143433</xdr:colOff>
      <xdr:row>9</xdr:row>
      <xdr:rowOff>152401</xdr:rowOff>
    </xdr:from>
    <xdr:to>
      <xdr:col>31</xdr:col>
      <xdr:colOff>467433</xdr:colOff>
      <xdr:row>9</xdr:row>
      <xdr:rowOff>259976</xdr:rowOff>
    </xdr:to>
    <xdr:sp macro="" textlink="">
      <xdr:nvSpPr>
        <xdr:cNvPr id="54" name="Flèche droite 53">
          <a:extLst>
            <a:ext uri="{FF2B5EF4-FFF2-40B4-BE49-F238E27FC236}">
              <a16:creationId xmlns:a16="http://schemas.microsoft.com/office/drawing/2014/main" id="{00000000-0008-0000-0700-000036000000}"/>
            </a:ext>
          </a:extLst>
        </xdr:cNvPr>
        <xdr:cNvSpPr/>
      </xdr:nvSpPr>
      <xdr:spPr>
        <a:xfrm>
          <a:off x="9836073" y="3710941"/>
          <a:ext cx="324000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152400</xdr:colOff>
      <xdr:row>9</xdr:row>
      <xdr:rowOff>441960</xdr:rowOff>
    </xdr:from>
    <xdr:to>
      <xdr:col>32</xdr:col>
      <xdr:colOff>358140</xdr:colOff>
      <xdr:row>11</xdr:row>
      <xdr:rowOff>144780</xdr:rowOff>
    </xdr:to>
    <xdr:pic>
      <xdr:nvPicPr>
        <xdr:cNvPr id="297902" name="Image 54">
          <a:extLst>
            <a:ext uri="{FF2B5EF4-FFF2-40B4-BE49-F238E27FC236}">
              <a16:creationId xmlns:a16="http://schemas.microsoft.com/office/drawing/2014/main" id="{00000000-0008-0000-0700-0000AE8B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77400" y="4000500"/>
          <a:ext cx="876300" cy="640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31</xdr:col>
      <xdr:colOff>137160</xdr:colOff>
      <xdr:row>11</xdr:row>
      <xdr:rowOff>106680</xdr:rowOff>
    </xdr:from>
    <xdr:to>
      <xdr:col>32</xdr:col>
      <xdr:colOff>335280</xdr:colOff>
      <xdr:row>11</xdr:row>
      <xdr:rowOff>754380</xdr:rowOff>
    </xdr:to>
    <xdr:pic>
      <xdr:nvPicPr>
        <xdr:cNvPr id="297903" name="Image 55">
          <a:extLst>
            <a:ext uri="{FF2B5EF4-FFF2-40B4-BE49-F238E27FC236}">
              <a16:creationId xmlns:a16="http://schemas.microsoft.com/office/drawing/2014/main" id="{00000000-0008-0000-0700-0000AF8B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62160" y="4602480"/>
          <a:ext cx="86868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31</xdr:col>
      <xdr:colOff>80683</xdr:colOff>
      <xdr:row>3</xdr:row>
      <xdr:rowOff>349622</xdr:rowOff>
    </xdr:from>
    <xdr:to>
      <xdr:col>31</xdr:col>
      <xdr:colOff>367552</xdr:colOff>
      <xdr:row>3</xdr:row>
      <xdr:rowOff>628053</xdr:rowOff>
    </xdr:to>
    <xdr:sp macro="" textlink="">
      <xdr:nvSpPr>
        <xdr:cNvPr id="57" name="Émoticône 56">
          <a:extLst>
            <a:ext uri="{FF2B5EF4-FFF2-40B4-BE49-F238E27FC236}">
              <a16:creationId xmlns:a16="http://schemas.microsoft.com/office/drawing/2014/main" id="{00000000-0008-0000-0700-000039000000}"/>
            </a:ext>
          </a:extLst>
        </xdr:cNvPr>
        <xdr:cNvSpPr/>
      </xdr:nvSpPr>
      <xdr:spPr>
        <a:xfrm>
          <a:off x="9773323" y="1096382"/>
          <a:ext cx="286869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373380</xdr:colOff>
      <xdr:row>10</xdr:row>
      <xdr:rowOff>137160</xdr:rowOff>
    </xdr:from>
    <xdr:to>
      <xdr:col>33</xdr:col>
      <xdr:colOff>579120</xdr:colOff>
      <xdr:row>11</xdr:row>
      <xdr:rowOff>609600</xdr:rowOff>
    </xdr:to>
    <xdr:pic>
      <xdr:nvPicPr>
        <xdr:cNvPr id="297905" name="Image 57">
          <a:extLst>
            <a:ext uri="{FF2B5EF4-FFF2-40B4-BE49-F238E27FC236}">
              <a16:creationId xmlns:a16="http://schemas.microsoft.com/office/drawing/2014/main" id="{00000000-0008-0000-0700-0000B18B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68940" y="4465320"/>
          <a:ext cx="876300" cy="640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33</xdr:col>
      <xdr:colOff>662940</xdr:colOff>
      <xdr:row>10</xdr:row>
      <xdr:rowOff>45720</xdr:rowOff>
    </xdr:from>
    <xdr:to>
      <xdr:col>35</xdr:col>
      <xdr:colOff>198121</xdr:colOff>
      <xdr:row>11</xdr:row>
      <xdr:rowOff>525780</xdr:rowOff>
    </xdr:to>
    <xdr:pic>
      <xdr:nvPicPr>
        <xdr:cNvPr id="297906" name="Image 58">
          <a:extLst>
            <a:ext uri="{FF2B5EF4-FFF2-40B4-BE49-F238E27FC236}">
              <a16:creationId xmlns:a16="http://schemas.microsoft.com/office/drawing/2014/main" id="{00000000-0008-0000-0700-0000B28B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29060" y="4373880"/>
          <a:ext cx="8763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32</xdr:col>
      <xdr:colOff>388620</xdr:colOff>
      <xdr:row>9</xdr:row>
      <xdr:rowOff>358140</xdr:rowOff>
    </xdr:from>
    <xdr:to>
      <xdr:col>33</xdr:col>
      <xdr:colOff>586740</xdr:colOff>
      <xdr:row>11</xdr:row>
      <xdr:rowOff>68580</xdr:rowOff>
    </xdr:to>
    <xdr:pic>
      <xdr:nvPicPr>
        <xdr:cNvPr id="297907" name="Image 59">
          <a:extLst>
            <a:ext uri="{FF2B5EF4-FFF2-40B4-BE49-F238E27FC236}">
              <a16:creationId xmlns:a16="http://schemas.microsoft.com/office/drawing/2014/main" id="{00000000-0008-0000-0700-0000B38B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4180" y="3916680"/>
          <a:ext cx="86868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34</xdr:col>
      <xdr:colOff>60960</xdr:colOff>
      <xdr:row>9</xdr:row>
      <xdr:rowOff>243840</xdr:rowOff>
    </xdr:from>
    <xdr:to>
      <xdr:col>35</xdr:col>
      <xdr:colOff>266701</xdr:colOff>
      <xdr:row>10</xdr:row>
      <xdr:rowOff>121920</xdr:rowOff>
    </xdr:to>
    <xdr:pic>
      <xdr:nvPicPr>
        <xdr:cNvPr id="297908" name="Image 60">
          <a:extLst>
            <a:ext uri="{FF2B5EF4-FFF2-40B4-BE49-F238E27FC236}">
              <a16:creationId xmlns:a16="http://schemas.microsoft.com/office/drawing/2014/main" id="{00000000-0008-0000-0700-0000B48B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7640" y="3802380"/>
          <a:ext cx="8763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31</xdr:col>
      <xdr:colOff>493060</xdr:colOff>
      <xdr:row>3</xdr:row>
      <xdr:rowOff>349623</xdr:rowOff>
    </xdr:from>
    <xdr:to>
      <xdr:col>32</xdr:col>
      <xdr:colOff>107576</xdr:colOff>
      <xdr:row>3</xdr:row>
      <xdr:rowOff>628054</xdr:rowOff>
    </xdr:to>
    <xdr:sp macro="" textlink="">
      <xdr:nvSpPr>
        <xdr:cNvPr id="62" name="Émoticône 61">
          <a:extLst>
            <a:ext uri="{FF2B5EF4-FFF2-40B4-BE49-F238E27FC236}">
              <a16:creationId xmlns:a16="http://schemas.microsoft.com/office/drawing/2014/main" id="{00000000-0008-0000-0700-00003E000000}"/>
            </a:ext>
          </a:extLst>
        </xdr:cNvPr>
        <xdr:cNvSpPr/>
      </xdr:nvSpPr>
      <xdr:spPr>
        <a:xfrm>
          <a:off x="10185700" y="1096383"/>
          <a:ext cx="285076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224117</xdr:colOff>
      <xdr:row>3</xdr:row>
      <xdr:rowOff>340658</xdr:rowOff>
    </xdr:from>
    <xdr:to>
      <xdr:col>32</xdr:col>
      <xdr:colOff>510986</xdr:colOff>
      <xdr:row>3</xdr:row>
      <xdr:rowOff>619089</xdr:rowOff>
    </xdr:to>
    <xdr:sp macro="" textlink="">
      <xdr:nvSpPr>
        <xdr:cNvPr id="63" name="Émoticône 62">
          <a:extLst>
            <a:ext uri="{FF2B5EF4-FFF2-40B4-BE49-F238E27FC236}">
              <a16:creationId xmlns:a16="http://schemas.microsoft.com/office/drawing/2014/main" id="{00000000-0008-0000-0700-00003F000000}"/>
            </a:ext>
          </a:extLst>
        </xdr:cNvPr>
        <xdr:cNvSpPr/>
      </xdr:nvSpPr>
      <xdr:spPr>
        <a:xfrm>
          <a:off x="10587317" y="1087418"/>
          <a:ext cx="286869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600635</xdr:colOff>
      <xdr:row>7</xdr:row>
      <xdr:rowOff>233083</xdr:rowOff>
    </xdr:from>
    <xdr:to>
      <xdr:col>32</xdr:col>
      <xdr:colOff>251012</xdr:colOff>
      <xdr:row>7</xdr:row>
      <xdr:rowOff>537884</xdr:rowOff>
    </xdr:to>
    <xdr:sp macro="" textlink="">
      <xdr:nvSpPr>
        <xdr:cNvPr id="64" name="Étoile à 5 branches 63">
          <a:extLst>
            <a:ext uri="{FF2B5EF4-FFF2-40B4-BE49-F238E27FC236}">
              <a16:creationId xmlns:a16="http://schemas.microsoft.com/office/drawing/2014/main" id="{00000000-0008-0000-0700-000040000000}"/>
            </a:ext>
          </a:extLst>
        </xdr:cNvPr>
        <xdr:cNvSpPr/>
      </xdr:nvSpPr>
      <xdr:spPr>
        <a:xfrm>
          <a:off x="10293275" y="2854363"/>
          <a:ext cx="320937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367553</xdr:colOff>
      <xdr:row>7</xdr:row>
      <xdr:rowOff>242047</xdr:rowOff>
    </xdr:from>
    <xdr:to>
      <xdr:col>33</xdr:col>
      <xdr:colOff>17930</xdr:colOff>
      <xdr:row>7</xdr:row>
      <xdr:rowOff>546848</xdr:rowOff>
    </xdr:to>
    <xdr:sp macro="" textlink="">
      <xdr:nvSpPr>
        <xdr:cNvPr id="65" name="Étoile à 5 branches 64">
          <a:extLst>
            <a:ext uri="{FF2B5EF4-FFF2-40B4-BE49-F238E27FC236}">
              <a16:creationId xmlns:a16="http://schemas.microsoft.com/office/drawing/2014/main" id="{00000000-0008-0000-0700-000041000000}"/>
            </a:ext>
          </a:extLst>
        </xdr:cNvPr>
        <xdr:cNvSpPr/>
      </xdr:nvSpPr>
      <xdr:spPr>
        <a:xfrm>
          <a:off x="10730753" y="2863327"/>
          <a:ext cx="320937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44823</xdr:colOff>
      <xdr:row>9</xdr:row>
      <xdr:rowOff>152400</xdr:rowOff>
    </xdr:from>
    <xdr:to>
      <xdr:col>32</xdr:col>
      <xdr:colOff>368823</xdr:colOff>
      <xdr:row>9</xdr:row>
      <xdr:rowOff>259975</xdr:rowOff>
    </xdr:to>
    <xdr:sp macro="" textlink="">
      <xdr:nvSpPr>
        <xdr:cNvPr id="66" name="Flèche droite 65">
          <a:extLst>
            <a:ext uri="{FF2B5EF4-FFF2-40B4-BE49-F238E27FC236}">
              <a16:creationId xmlns:a16="http://schemas.microsoft.com/office/drawing/2014/main" id="{00000000-0008-0000-0700-000042000000}"/>
            </a:ext>
          </a:extLst>
        </xdr:cNvPr>
        <xdr:cNvSpPr/>
      </xdr:nvSpPr>
      <xdr:spPr>
        <a:xfrm>
          <a:off x="10408023" y="3710940"/>
          <a:ext cx="324000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519953</xdr:colOff>
      <xdr:row>9</xdr:row>
      <xdr:rowOff>143435</xdr:rowOff>
    </xdr:from>
    <xdr:to>
      <xdr:col>33</xdr:col>
      <xdr:colOff>171600</xdr:colOff>
      <xdr:row>9</xdr:row>
      <xdr:rowOff>251010</xdr:rowOff>
    </xdr:to>
    <xdr:sp macro="" textlink="">
      <xdr:nvSpPr>
        <xdr:cNvPr id="67" name="Flèche droite 66">
          <a:extLst>
            <a:ext uri="{FF2B5EF4-FFF2-40B4-BE49-F238E27FC236}">
              <a16:creationId xmlns:a16="http://schemas.microsoft.com/office/drawing/2014/main" id="{00000000-0008-0000-0700-000043000000}"/>
            </a:ext>
          </a:extLst>
        </xdr:cNvPr>
        <xdr:cNvSpPr/>
      </xdr:nvSpPr>
      <xdr:spPr>
        <a:xfrm>
          <a:off x="10883153" y="3701975"/>
          <a:ext cx="322207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663388</xdr:colOff>
      <xdr:row>3</xdr:row>
      <xdr:rowOff>340659</xdr:rowOff>
    </xdr:from>
    <xdr:to>
      <xdr:col>33</xdr:col>
      <xdr:colOff>277904</xdr:colOff>
      <xdr:row>3</xdr:row>
      <xdr:rowOff>619090</xdr:rowOff>
    </xdr:to>
    <xdr:sp macro="" textlink="">
      <xdr:nvSpPr>
        <xdr:cNvPr id="68" name="Émoticône 67">
          <a:extLst>
            <a:ext uri="{FF2B5EF4-FFF2-40B4-BE49-F238E27FC236}">
              <a16:creationId xmlns:a16="http://schemas.microsoft.com/office/drawing/2014/main" id="{00000000-0008-0000-0700-000044000000}"/>
            </a:ext>
          </a:extLst>
        </xdr:cNvPr>
        <xdr:cNvSpPr/>
      </xdr:nvSpPr>
      <xdr:spPr>
        <a:xfrm>
          <a:off x="11026588" y="1087419"/>
          <a:ext cx="285076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367553</xdr:colOff>
      <xdr:row>3</xdr:row>
      <xdr:rowOff>340660</xdr:rowOff>
    </xdr:from>
    <xdr:to>
      <xdr:col>33</xdr:col>
      <xdr:colOff>644897</xdr:colOff>
      <xdr:row>3</xdr:row>
      <xdr:rowOff>619091</xdr:rowOff>
    </xdr:to>
    <xdr:sp macro="" textlink="">
      <xdr:nvSpPr>
        <xdr:cNvPr id="69" name="Émoticône 68">
          <a:extLst>
            <a:ext uri="{FF2B5EF4-FFF2-40B4-BE49-F238E27FC236}">
              <a16:creationId xmlns:a16="http://schemas.microsoft.com/office/drawing/2014/main" id="{00000000-0008-0000-0700-000045000000}"/>
            </a:ext>
          </a:extLst>
        </xdr:cNvPr>
        <xdr:cNvSpPr/>
      </xdr:nvSpPr>
      <xdr:spPr>
        <a:xfrm>
          <a:off x="11401313" y="1087420"/>
          <a:ext cx="286869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457200</xdr:colOff>
      <xdr:row>5</xdr:row>
      <xdr:rowOff>259977</xdr:rowOff>
    </xdr:from>
    <xdr:to>
      <xdr:col>32</xdr:col>
      <xdr:colOff>63651</xdr:colOff>
      <xdr:row>5</xdr:row>
      <xdr:rowOff>537818</xdr:rowOff>
    </xdr:to>
    <xdr:sp macro="" textlink="">
      <xdr:nvSpPr>
        <xdr:cNvPr id="70" name="Cœur 69">
          <a:extLst>
            <a:ext uri="{FF2B5EF4-FFF2-40B4-BE49-F238E27FC236}">
              <a16:creationId xmlns:a16="http://schemas.microsoft.com/office/drawing/2014/main" id="{00000000-0008-0000-0700-000046000000}"/>
            </a:ext>
          </a:extLst>
        </xdr:cNvPr>
        <xdr:cNvSpPr/>
      </xdr:nvSpPr>
      <xdr:spPr>
        <a:xfrm>
          <a:off x="10149840" y="1943997"/>
          <a:ext cx="277011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170329</xdr:colOff>
      <xdr:row>5</xdr:row>
      <xdr:rowOff>277906</xdr:rowOff>
    </xdr:from>
    <xdr:to>
      <xdr:col>32</xdr:col>
      <xdr:colOff>449133</xdr:colOff>
      <xdr:row>5</xdr:row>
      <xdr:rowOff>555747</xdr:rowOff>
    </xdr:to>
    <xdr:sp macro="" textlink="">
      <xdr:nvSpPr>
        <xdr:cNvPr id="71" name="Cœur 70">
          <a:extLst>
            <a:ext uri="{FF2B5EF4-FFF2-40B4-BE49-F238E27FC236}">
              <a16:creationId xmlns:a16="http://schemas.microsoft.com/office/drawing/2014/main" id="{00000000-0008-0000-0700-000047000000}"/>
            </a:ext>
          </a:extLst>
        </xdr:cNvPr>
        <xdr:cNvSpPr/>
      </xdr:nvSpPr>
      <xdr:spPr>
        <a:xfrm>
          <a:off x="10533529" y="1961926"/>
          <a:ext cx="278804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537883</xdr:colOff>
      <xdr:row>5</xdr:row>
      <xdr:rowOff>259976</xdr:rowOff>
    </xdr:from>
    <xdr:to>
      <xdr:col>33</xdr:col>
      <xdr:colOff>144334</xdr:colOff>
      <xdr:row>5</xdr:row>
      <xdr:rowOff>537817</xdr:rowOff>
    </xdr:to>
    <xdr:sp macro="" textlink="">
      <xdr:nvSpPr>
        <xdr:cNvPr id="72" name="Cœur 71">
          <a:extLst>
            <a:ext uri="{FF2B5EF4-FFF2-40B4-BE49-F238E27FC236}">
              <a16:creationId xmlns:a16="http://schemas.microsoft.com/office/drawing/2014/main" id="{00000000-0008-0000-0700-000048000000}"/>
            </a:ext>
          </a:extLst>
        </xdr:cNvPr>
        <xdr:cNvSpPr/>
      </xdr:nvSpPr>
      <xdr:spPr>
        <a:xfrm>
          <a:off x="10901083" y="1943996"/>
          <a:ext cx="277011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251012</xdr:colOff>
      <xdr:row>5</xdr:row>
      <xdr:rowOff>259976</xdr:rowOff>
    </xdr:from>
    <xdr:to>
      <xdr:col>33</xdr:col>
      <xdr:colOff>529816</xdr:colOff>
      <xdr:row>5</xdr:row>
      <xdr:rowOff>537817</xdr:rowOff>
    </xdr:to>
    <xdr:sp macro="" textlink="">
      <xdr:nvSpPr>
        <xdr:cNvPr id="73" name="Cœur 72">
          <a:extLst>
            <a:ext uri="{FF2B5EF4-FFF2-40B4-BE49-F238E27FC236}">
              <a16:creationId xmlns:a16="http://schemas.microsoft.com/office/drawing/2014/main" id="{00000000-0008-0000-0700-000049000000}"/>
            </a:ext>
          </a:extLst>
        </xdr:cNvPr>
        <xdr:cNvSpPr/>
      </xdr:nvSpPr>
      <xdr:spPr>
        <a:xfrm>
          <a:off x="11284772" y="1943996"/>
          <a:ext cx="278804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125506</xdr:colOff>
      <xdr:row>7</xdr:row>
      <xdr:rowOff>233083</xdr:rowOff>
    </xdr:from>
    <xdr:to>
      <xdr:col>33</xdr:col>
      <xdr:colOff>448236</xdr:colOff>
      <xdr:row>7</xdr:row>
      <xdr:rowOff>537884</xdr:rowOff>
    </xdr:to>
    <xdr:sp macro="" textlink="">
      <xdr:nvSpPr>
        <xdr:cNvPr id="74" name="Étoile à 5 branches 73">
          <a:extLst>
            <a:ext uri="{FF2B5EF4-FFF2-40B4-BE49-F238E27FC236}">
              <a16:creationId xmlns:a16="http://schemas.microsoft.com/office/drawing/2014/main" id="{00000000-0008-0000-0700-00004A000000}"/>
            </a:ext>
          </a:extLst>
        </xdr:cNvPr>
        <xdr:cNvSpPr/>
      </xdr:nvSpPr>
      <xdr:spPr>
        <a:xfrm>
          <a:off x="11159266" y="2854363"/>
          <a:ext cx="322730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555812</xdr:colOff>
      <xdr:row>7</xdr:row>
      <xdr:rowOff>242047</xdr:rowOff>
    </xdr:from>
    <xdr:to>
      <xdr:col>34</xdr:col>
      <xdr:colOff>206189</xdr:colOff>
      <xdr:row>7</xdr:row>
      <xdr:rowOff>546848</xdr:rowOff>
    </xdr:to>
    <xdr:sp macro="" textlink="">
      <xdr:nvSpPr>
        <xdr:cNvPr id="75" name="Étoile à 5 branches 74">
          <a:extLst>
            <a:ext uri="{FF2B5EF4-FFF2-40B4-BE49-F238E27FC236}">
              <a16:creationId xmlns:a16="http://schemas.microsoft.com/office/drawing/2014/main" id="{00000000-0008-0000-0700-00004B000000}"/>
            </a:ext>
          </a:extLst>
        </xdr:cNvPr>
        <xdr:cNvSpPr/>
      </xdr:nvSpPr>
      <xdr:spPr>
        <a:xfrm>
          <a:off x="11589572" y="2863327"/>
          <a:ext cx="320937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340659</xdr:colOff>
      <xdr:row>9</xdr:row>
      <xdr:rowOff>134471</xdr:rowOff>
    </xdr:from>
    <xdr:to>
      <xdr:col>33</xdr:col>
      <xdr:colOff>645609</xdr:colOff>
      <xdr:row>9</xdr:row>
      <xdr:rowOff>242046</xdr:rowOff>
    </xdr:to>
    <xdr:sp macro="" textlink="">
      <xdr:nvSpPr>
        <xdr:cNvPr id="76" name="Flèche droite 75">
          <a:extLst>
            <a:ext uri="{FF2B5EF4-FFF2-40B4-BE49-F238E27FC236}">
              <a16:creationId xmlns:a16="http://schemas.microsoft.com/office/drawing/2014/main" id="{00000000-0008-0000-0700-00004C000000}"/>
            </a:ext>
          </a:extLst>
        </xdr:cNvPr>
        <xdr:cNvSpPr/>
      </xdr:nvSpPr>
      <xdr:spPr>
        <a:xfrm>
          <a:off x="11374419" y="3693011"/>
          <a:ext cx="324000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34</xdr:col>
      <xdr:colOff>152400</xdr:colOff>
      <xdr:row>9</xdr:row>
      <xdr:rowOff>143436</xdr:rowOff>
    </xdr:from>
    <xdr:to>
      <xdr:col>34</xdr:col>
      <xdr:colOff>476400</xdr:colOff>
      <xdr:row>9</xdr:row>
      <xdr:rowOff>251011</xdr:rowOff>
    </xdr:to>
    <xdr:sp macro="" textlink="">
      <xdr:nvSpPr>
        <xdr:cNvPr id="77" name="Flèche droite 76">
          <a:extLst>
            <a:ext uri="{FF2B5EF4-FFF2-40B4-BE49-F238E27FC236}">
              <a16:creationId xmlns:a16="http://schemas.microsoft.com/office/drawing/2014/main" id="{00000000-0008-0000-0700-00004D000000}"/>
            </a:ext>
          </a:extLst>
        </xdr:cNvPr>
        <xdr:cNvSpPr/>
      </xdr:nvSpPr>
      <xdr:spPr>
        <a:xfrm>
          <a:off x="11856720" y="3701976"/>
          <a:ext cx="324000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>
    <xdr:from>
      <xdr:col>5</xdr:col>
      <xdr:colOff>7620</xdr:colOff>
      <xdr:row>3</xdr:row>
      <xdr:rowOff>0</xdr:rowOff>
    </xdr:from>
    <xdr:to>
      <xdr:col>5</xdr:col>
      <xdr:colOff>1230985</xdr:colOff>
      <xdr:row>3</xdr:row>
      <xdr:rowOff>766354</xdr:rowOff>
    </xdr:to>
    <xdr:sp macro="" textlink="">
      <xdr:nvSpPr>
        <xdr:cNvPr id="86" name="Rectangle à coins arrondis 20">
          <a:extLst>
            <a:ext uri="{FF2B5EF4-FFF2-40B4-BE49-F238E27FC236}">
              <a16:creationId xmlns:a16="http://schemas.microsoft.com/office/drawing/2014/main" id="{443BF321-7CEE-4FF3-A932-8B3E862BE049}"/>
            </a:ext>
          </a:extLst>
        </xdr:cNvPr>
        <xdr:cNvSpPr/>
      </xdr:nvSpPr>
      <xdr:spPr>
        <a:xfrm>
          <a:off x="1481488" y="1654342"/>
          <a:ext cx="1194790" cy="766354"/>
        </a:xfrm>
        <a:prstGeom prst="roundRect">
          <a:avLst/>
        </a:prstGeom>
        <a:noFill/>
        <a:ln w="22225">
          <a:solidFill>
            <a:srgbClr val="33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7620</xdr:colOff>
      <xdr:row>3</xdr:row>
      <xdr:rowOff>0</xdr:rowOff>
    </xdr:from>
    <xdr:to>
      <xdr:col>7</xdr:col>
      <xdr:colOff>1230985</xdr:colOff>
      <xdr:row>3</xdr:row>
      <xdr:rowOff>766354</xdr:rowOff>
    </xdr:to>
    <xdr:sp macro="" textlink="">
      <xdr:nvSpPr>
        <xdr:cNvPr id="88" name="Rectangle à coins arrondis 20">
          <a:extLst>
            <a:ext uri="{FF2B5EF4-FFF2-40B4-BE49-F238E27FC236}">
              <a16:creationId xmlns:a16="http://schemas.microsoft.com/office/drawing/2014/main" id="{DF9A7DBE-6877-4CE3-9929-B9E0C38CC895}"/>
            </a:ext>
          </a:extLst>
        </xdr:cNvPr>
        <xdr:cNvSpPr/>
      </xdr:nvSpPr>
      <xdr:spPr>
        <a:xfrm>
          <a:off x="1481488" y="1654342"/>
          <a:ext cx="1194790" cy="766354"/>
        </a:xfrm>
        <a:prstGeom prst="roundRect">
          <a:avLst/>
        </a:prstGeom>
        <a:noFill/>
        <a:ln w="22225">
          <a:solidFill>
            <a:srgbClr val="33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7620</xdr:colOff>
      <xdr:row>3</xdr:row>
      <xdr:rowOff>0</xdr:rowOff>
    </xdr:from>
    <xdr:to>
      <xdr:col>9</xdr:col>
      <xdr:colOff>1230985</xdr:colOff>
      <xdr:row>3</xdr:row>
      <xdr:rowOff>766354</xdr:rowOff>
    </xdr:to>
    <xdr:sp macro="" textlink="">
      <xdr:nvSpPr>
        <xdr:cNvPr id="90" name="Rectangle à coins arrondis 20">
          <a:extLst>
            <a:ext uri="{FF2B5EF4-FFF2-40B4-BE49-F238E27FC236}">
              <a16:creationId xmlns:a16="http://schemas.microsoft.com/office/drawing/2014/main" id="{214C8C2E-8D24-4264-9F33-4C0D8374F3B4}"/>
            </a:ext>
          </a:extLst>
        </xdr:cNvPr>
        <xdr:cNvSpPr/>
      </xdr:nvSpPr>
      <xdr:spPr>
        <a:xfrm>
          <a:off x="1481488" y="1654342"/>
          <a:ext cx="1194790" cy="766354"/>
        </a:xfrm>
        <a:prstGeom prst="roundRect">
          <a:avLst/>
        </a:prstGeom>
        <a:noFill/>
        <a:ln w="22225">
          <a:solidFill>
            <a:srgbClr val="33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11</xdr:row>
      <xdr:rowOff>0</xdr:rowOff>
    </xdr:from>
    <xdr:to>
      <xdr:col>13</xdr:col>
      <xdr:colOff>1223365</xdr:colOff>
      <xdr:row>11</xdr:row>
      <xdr:rowOff>766354</xdr:rowOff>
    </xdr:to>
    <xdr:sp macro="" textlink="">
      <xdr:nvSpPr>
        <xdr:cNvPr id="92" name="Rectangle à coins arrondis 8">
          <a:extLst>
            <a:ext uri="{FF2B5EF4-FFF2-40B4-BE49-F238E27FC236}">
              <a16:creationId xmlns:a16="http://schemas.microsoft.com/office/drawing/2014/main" id="{6294FF5D-39A8-487D-901E-0F6F2B5A82B6}"/>
            </a:ext>
          </a:extLst>
        </xdr:cNvPr>
        <xdr:cNvSpPr/>
      </xdr:nvSpPr>
      <xdr:spPr>
        <a:xfrm>
          <a:off x="6647447" y="731921"/>
          <a:ext cx="1204315" cy="766354"/>
        </a:xfrm>
        <a:prstGeom prst="roundRect">
          <a:avLst/>
        </a:prstGeom>
        <a:noFill/>
        <a:ln w="2222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2</xdr:row>
      <xdr:rowOff>165652</xdr:rowOff>
    </xdr:from>
    <xdr:to>
      <xdr:col>11</xdr:col>
      <xdr:colOff>1223365</xdr:colOff>
      <xdr:row>3</xdr:row>
      <xdr:rowOff>766354</xdr:rowOff>
    </xdr:to>
    <xdr:sp macro="" textlink="">
      <xdr:nvSpPr>
        <xdr:cNvPr id="93" name="Rectangle à coins arrondis 2">
          <a:extLst>
            <a:ext uri="{FF2B5EF4-FFF2-40B4-BE49-F238E27FC236}">
              <a16:creationId xmlns:a16="http://schemas.microsoft.com/office/drawing/2014/main" id="{F75C92DD-25EA-430E-9E02-85389AE3A990}"/>
            </a:ext>
          </a:extLst>
        </xdr:cNvPr>
        <xdr:cNvSpPr/>
      </xdr:nvSpPr>
      <xdr:spPr>
        <a:xfrm>
          <a:off x="6647447" y="1659573"/>
          <a:ext cx="1204315" cy="761123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2</xdr:row>
      <xdr:rowOff>165652</xdr:rowOff>
    </xdr:from>
    <xdr:to>
      <xdr:col>13</xdr:col>
      <xdr:colOff>1223365</xdr:colOff>
      <xdr:row>3</xdr:row>
      <xdr:rowOff>766354</xdr:rowOff>
    </xdr:to>
    <xdr:sp macro="" textlink="">
      <xdr:nvSpPr>
        <xdr:cNvPr id="94" name="Rectangle à coins arrondis 3">
          <a:extLst>
            <a:ext uri="{FF2B5EF4-FFF2-40B4-BE49-F238E27FC236}">
              <a16:creationId xmlns:a16="http://schemas.microsoft.com/office/drawing/2014/main" id="{B86283F2-ACBD-4E42-9D9B-5DF429B9D39B}"/>
            </a:ext>
          </a:extLst>
        </xdr:cNvPr>
        <xdr:cNvSpPr/>
      </xdr:nvSpPr>
      <xdr:spPr>
        <a:xfrm>
          <a:off x="7940842" y="1659573"/>
          <a:ext cx="1204315" cy="761123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2</xdr:row>
      <xdr:rowOff>165652</xdr:rowOff>
    </xdr:from>
    <xdr:to>
      <xdr:col>13</xdr:col>
      <xdr:colOff>1223365</xdr:colOff>
      <xdr:row>3</xdr:row>
      <xdr:rowOff>766354</xdr:rowOff>
    </xdr:to>
    <xdr:sp macro="" textlink="">
      <xdr:nvSpPr>
        <xdr:cNvPr id="95" name="Rectangle à coins arrondis 10">
          <a:extLst>
            <a:ext uri="{FF2B5EF4-FFF2-40B4-BE49-F238E27FC236}">
              <a16:creationId xmlns:a16="http://schemas.microsoft.com/office/drawing/2014/main" id="{0A36A27D-6B6A-4FBB-9E1B-D93DCE760EBC}"/>
            </a:ext>
          </a:extLst>
        </xdr:cNvPr>
        <xdr:cNvSpPr/>
      </xdr:nvSpPr>
      <xdr:spPr>
        <a:xfrm>
          <a:off x="7940842" y="1659573"/>
          <a:ext cx="1204315" cy="761123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1223365</xdr:colOff>
      <xdr:row>11</xdr:row>
      <xdr:rowOff>766354</xdr:rowOff>
    </xdr:to>
    <xdr:sp macro="" textlink="">
      <xdr:nvSpPr>
        <xdr:cNvPr id="111" name="Rectangle à coins arrondis 8">
          <a:extLst>
            <a:ext uri="{FF2B5EF4-FFF2-40B4-BE49-F238E27FC236}">
              <a16:creationId xmlns:a16="http://schemas.microsoft.com/office/drawing/2014/main" id="{D7FCDC16-C730-49E9-93E2-12A319053509}"/>
            </a:ext>
          </a:extLst>
        </xdr:cNvPr>
        <xdr:cNvSpPr/>
      </xdr:nvSpPr>
      <xdr:spPr>
        <a:xfrm>
          <a:off x="7940842" y="4421605"/>
          <a:ext cx="1204315" cy="766354"/>
        </a:xfrm>
        <a:prstGeom prst="roundRect">
          <a:avLst/>
        </a:prstGeom>
        <a:noFill/>
        <a:ln w="2222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8</xdr:row>
      <xdr:rowOff>165652</xdr:rowOff>
    </xdr:from>
    <xdr:to>
      <xdr:col>13</xdr:col>
      <xdr:colOff>1223365</xdr:colOff>
      <xdr:row>9</xdr:row>
      <xdr:rowOff>766354</xdr:rowOff>
    </xdr:to>
    <xdr:sp macro="" textlink="">
      <xdr:nvSpPr>
        <xdr:cNvPr id="112" name="Rectangle à coins arrondis 7">
          <a:extLst>
            <a:ext uri="{FF2B5EF4-FFF2-40B4-BE49-F238E27FC236}">
              <a16:creationId xmlns:a16="http://schemas.microsoft.com/office/drawing/2014/main" id="{EC8D7BC9-FE98-4E6C-B93C-A4F7AE30DBE7}"/>
            </a:ext>
          </a:extLst>
        </xdr:cNvPr>
        <xdr:cNvSpPr/>
      </xdr:nvSpPr>
      <xdr:spPr>
        <a:xfrm>
          <a:off x="7940842" y="3504415"/>
          <a:ext cx="1204315" cy="761123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8</xdr:row>
      <xdr:rowOff>165652</xdr:rowOff>
    </xdr:from>
    <xdr:to>
      <xdr:col>13</xdr:col>
      <xdr:colOff>1223365</xdr:colOff>
      <xdr:row>9</xdr:row>
      <xdr:rowOff>766354</xdr:rowOff>
    </xdr:to>
    <xdr:sp macro="" textlink="">
      <xdr:nvSpPr>
        <xdr:cNvPr id="113" name="Rectangle à coins arrondis 15">
          <a:extLst>
            <a:ext uri="{FF2B5EF4-FFF2-40B4-BE49-F238E27FC236}">
              <a16:creationId xmlns:a16="http://schemas.microsoft.com/office/drawing/2014/main" id="{3DC34A15-9DEC-4321-958D-C712E146E551}"/>
            </a:ext>
          </a:extLst>
        </xdr:cNvPr>
        <xdr:cNvSpPr/>
      </xdr:nvSpPr>
      <xdr:spPr>
        <a:xfrm>
          <a:off x="7940842" y="3504415"/>
          <a:ext cx="1204315" cy="761123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8</xdr:row>
      <xdr:rowOff>165652</xdr:rowOff>
    </xdr:from>
    <xdr:to>
      <xdr:col>13</xdr:col>
      <xdr:colOff>1223365</xdr:colOff>
      <xdr:row>9</xdr:row>
      <xdr:rowOff>766354</xdr:rowOff>
    </xdr:to>
    <xdr:sp macro="" textlink="">
      <xdr:nvSpPr>
        <xdr:cNvPr id="114" name="Rectangle à coins arrondis 16">
          <a:extLst>
            <a:ext uri="{FF2B5EF4-FFF2-40B4-BE49-F238E27FC236}">
              <a16:creationId xmlns:a16="http://schemas.microsoft.com/office/drawing/2014/main" id="{07AD3FCD-9645-497B-BD29-3C59B418542B}"/>
            </a:ext>
          </a:extLst>
        </xdr:cNvPr>
        <xdr:cNvSpPr/>
      </xdr:nvSpPr>
      <xdr:spPr>
        <a:xfrm>
          <a:off x="7940842" y="3504415"/>
          <a:ext cx="1204315" cy="761123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11</xdr:row>
      <xdr:rowOff>0</xdr:rowOff>
    </xdr:from>
    <xdr:to>
      <xdr:col>11</xdr:col>
      <xdr:colOff>1223365</xdr:colOff>
      <xdr:row>11</xdr:row>
      <xdr:rowOff>766354</xdr:rowOff>
    </xdr:to>
    <xdr:sp macro="" textlink="">
      <xdr:nvSpPr>
        <xdr:cNvPr id="115" name="Rectangle à coins arrondis 8">
          <a:extLst>
            <a:ext uri="{FF2B5EF4-FFF2-40B4-BE49-F238E27FC236}">
              <a16:creationId xmlns:a16="http://schemas.microsoft.com/office/drawing/2014/main" id="{EDC7077D-3AB1-474E-A503-2A96A58A6603}"/>
            </a:ext>
          </a:extLst>
        </xdr:cNvPr>
        <xdr:cNvSpPr/>
      </xdr:nvSpPr>
      <xdr:spPr>
        <a:xfrm>
          <a:off x="7940842" y="4421605"/>
          <a:ext cx="1204315" cy="766354"/>
        </a:xfrm>
        <a:prstGeom prst="roundRect">
          <a:avLst/>
        </a:prstGeom>
        <a:noFill/>
        <a:ln w="2222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7</xdr:row>
      <xdr:rowOff>0</xdr:rowOff>
    </xdr:from>
    <xdr:to>
      <xdr:col>3</xdr:col>
      <xdr:colOff>1223365</xdr:colOff>
      <xdr:row>7</xdr:row>
      <xdr:rowOff>766354</xdr:rowOff>
    </xdr:to>
    <xdr:sp macro="" textlink="">
      <xdr:nvSpPr>
        <xdr:cNvPr id="89" name="Rectangle à coins arrondis 24">
          <a:extLst>
            <a:ext uri="{FF2B5EF4-FFF2-40B4-BE49-F238E27FC236}">
              <a16:creationId xmlns:a16="http://schemas.microsoft.com/office/drawing/2014/main" id="{3285FBF4-E62C-495C-B071-ABFB85215E60}"/>
            </a:ext>
          </a:extLst>
        </xdr:cNvPr>
        <xdr:cNvSpPr/>
      </xdr:nvSpPr>
      <xdr:spPr>
        <a:xfrm>
          <a:off x="178594" y="2577703"/>
          <a:ext cx="1204315" cy="766354"/>
        </a:xfrm>
        <a:prstGeom prst="roundRect">
          <a:avLst/>
        </a:prstGeom>
        <a:noFill/>
        <a:ln w="22225">
          <a:solidFill>
            <a:srgbClr val="33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9</xdr:row>
      <xdr:rowOff>0</xdr:rowOff>
    </xdr:from>
    <xdr:to>
      <xdr:col>3</xdr:col>
      <xdr:colOff>1223365</xdr:colOff>
      <xdr:row>9</xdr:row>
      <xdr:rowOff>766354</xdr:rowOff>
    </xdr:to>
    <xdr:sp macro="" textlink="">
      <xdr:nvSpPr>
        <xdr:cNvPr id="91" name="Rectangle à coins arrondis 29">
          <a:extLst>
            <a:ext uri="{FF2B5EF4-FFF2-40B4-BE49-F238E27FC236}">
              <a16:creationId xmlns:a16="http://schemas.microsoft.com/office/drawing/2014/main" id="{024C1DE0-84AF-45D3-9C2B-42CEAE010196}"/>
            </a:ext>
          </a:extLst>
        </xdr:cNvPr>
        <xdr:cNvSpPr/>
      </xdr:nvSpPr>
      <xdr:spPr>
        <a:xfrm>
          <a:off x="178594" y="3500438"/>
          <a:ext cx="1204315" cy="766354"/>
        </a:xfrm>
        <a:prstGeom prst="roundRect">
          <a:avLst/>
        </a:prstGeom>
        <a:noFill/>
        <a:ln w="22225">
          <a:solidFill>
            <a:srgbClr val="33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9</xdr:row>
      <xdr:rowOff>0</xdr:rowOff>
    </xdr:from>
    <xdr:to>
      <xdr:col>3</xdr:col>
      <xdr:colOff>1223365</xdr:colOff>
      <xdr:row>9</xdr:row>
      <xdr:rowOff>766354</xdr:rowOff>
    </xdr:to>
    <xdr:sp macro="" textlink="">
      <xdr:nvSpPr>
        <xdr:cNvPr id="116" name="Rectangle à coins arrondis 25">
          <a:extLst>
            <a:ext uri="{FF2B5EF4-FFF2-40B4-BE49-F238E27FC236}">
              <a16:creationId xmlns:a16="http://schemas.microsoft.com/office/drawing/2014/main" id="{026CA219-1F48-4379-8AA7-ACE013705C6F}"/>
            </a:ext>
          </a:extLst>
        </xdr:cNvPr>
        <xdr:cNvSpPr/>
      </xdr:nvSpPr>
      <xdr:spPr>
        <a:xfrm>
          <a:off x="1476375" y="2577703"/>
          <a:ext cx="1204315" cy="766354"/>
        </a:xfrm>
        <a:prstGeom prst="roundRect">
          <a:avLst/>
        </a:prstGeom>
        <a:noFill/>
        <a:ln w="22225">
          <a:solidFill>
            <a:srgbClr val="33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9</xdr:row>
      <xdr:rowOff>0</xdr:rowOff>
    </xdr:from>
    <xdr:to>
      <xdr:col>3</xdr:col>
      <xdr:colOff>1223365</xdr:colOff>
      <xdr:row>9</xdr:row>
      <xdr:rowOff>766354</xdr:rowOff>
    </xdr:to>
    <xdr:sp macro="" textlink="">
      <xdr:nvSpPr>
        <xdr:cNvPr id="117" name="Rectangle à coins arrondis 24">
          <a:extLst>
            <a:ext uri="{FF2B5EF4-FFF2-40B4-BE49-F238E27FC236}">
              <a16:creationId xmlns:a16="http://schemas.microsoft.com/office/drawing/2014/main" id="{EC6C0597-B100-4866-B895-8E2C7FB848FB}"/>
            </a:ext>
          </a:extLst>
        </xdr:cNvPr>
        <xdr:cNvSpPr/>
      </xdr:nvSpPr>
      <xdr:spPr>
        <a:xfrm>
          <a:off x="1476375" y="2577703"/>
          <a:ext cx="1204315" cy="766354"/>
        </a:xfrm>
        <a:prstGeom prst="roundRect">
          <a:avLst/>
        </a:prstGeom>
        <a:noFill/>
        <a:ln w="22225">
          <a:solidFill>
            <a:srgbClr val="33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1223365</xdr:colOff>
      <xdr:row>11</xdr:row>
      <xdr:rowOff>766354</xdr:rowOff>
    </xdr:to>
    <xdr:sp macro="" textlink="">
      <xdr:nvSpPr>
        <xdr:cNvPr id="118" name="Rectangle à coins arrondis 29">
          <a:extLst>
            <a:ext uri="{FF2B5EF4-FFF2-40B4-BE49-F238E27FC236}">
              <a16:creationId xmlns:a16="http://schemas.microsoft.com/office/drawing/2014/main" id="{0C89296A-2B44-49AD-81E6-6FD1123F609B}"/>
            </a:ext>
          </a:extLst>
        </xdr:cNvPr>
        <xdr:cNvSpPr/>
      </xdr:nvSpPr>
      <xdr:spPr>
        <a:xfrm>
          <a:off x="1476375" y="3500438"/>
          <a:ext cx="1204315" cy="766354"/>
        </a:xfrm>
        <a:prstGeom prst="roundRect">
          <a:avLst/>
        </a:prstGeom>
        <a:noFill/>
        <a:ln w="22225">
          <a:solidFill>
            <a:srgbClr val="33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1223365</xdr:colOff>
      <xdr:row>3</xdr:row>
      <xdr:rowOff>766354</xdr:rowOff>
    </xdr:to>
    <xdr:sp macro="" textlink="">
      <xdr:nvSpPr>
        <xdr:cNvPr id="122" name="Rectangle à coins arrondis 8">
          <a:extLst>
            <a:ext uri="{FF2B5EF4-FFF2-40B4-BE49-F238E27FC236}">
              <a16:creationId xmlns:a16="http://schemas.microsoft.com/office/drawing/2014/main" id="{E68EB9E5-1329-4270-9C5D-1CDE58350836}"/>
            </a:ext>
          </a:extLst>
        </xdr:cNvPr>
        <xdr:cNvSpPr/>
      </xdr:nvSpPr>
      <xdr:spPr>
        <a:xfrm>
          <a:off x="2774156" y="4423172"/>
          <a:ext cx="1204315" cy="766354"/>
        </a:xfrm>
        <a:prstGeom prst="roundRect">
          <a:avLst/>
        </a:prstGeom>
        <a:noFill/>
        <a:ln w="2222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11</xdr:row>
      <xdr:rowOff>0</xdr:rowOff>
    </xdr:from>
    <xdr:to>
      <xdr:col>5</xdr:col>
      <xdr:colOff>1223365</xdr:colOff>
      <xdr:row>11</xdr:row>
      <xdr:rowOff>766354</xdr:rowOff>
    </xdr:to>
    <xdr:sp macro="" textlink="">
      <xdr:nvSpPr>
        <xdr:cNvPr id="41" name="Rectangle à coins arrondis 29">
          <a:extLst>
            <a:ext uri="{FF2B5EF4-FFF2-40B4-BE49-F238E27FC236}">
              <a16:creationId xmlns:a16="http://schemas.microsoft.com/office/drawing/2014/main" id="{C763072D-48E2-430F-A6AB-8057B40FDE08}"/>
            </a:ext>
          </a:extLst>
        </xdr:cNvPr>
        <xdr:cNvSpPr/>
      </xdr:nvSpPr>
      <xdr:spPr>
        <a:xfrm>
          <a:off x="1476375" y="4423172"/>
          <a:ext cx="1204315" cy="766354"/>
        </a:xfrm>
        <a:prstGeom prst="roundRect">
          <a:avLst/>
        </a:prstGeom>
        <a:noFill/>
        <a:ln w="22225">
          <a:solidFill>
            <a:srgbClr val="33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11</xdr:row>
      <xdr:rowOff>0</xdr:rowOff>
    </xdr:from>
    <xdr:to>
      <xdr:col>7</xdr:col>
      <xdr:colOff>1223365</xdr:colOff>
      <xdr:row>11</xdr:row>
      <xdr:rowOff>766354</xdr:rowOff>
    </xdr:to>
    <xdr:sp macro="" textlink="">
      <xdr:nvSpPr>
        <xdr:cNvPr id="42" name="Rectangle à coins arrondis 29">
          <a:extLst>
            <a:ext uri="{FF2B5EF4-FFF2-40B4-BE49-F238E27FC236}">
              <a16:creationId xmlns:a16="http://schemas.microsoft.com/office/drawing/2014/main" id="{E59CEBD8-45D0-42A7-BD37-605C62A2FE9B}"/>
            </a:ext>
          </a:extLst>
        </xdr:cNvPr>
        <xdr:cNvSpPr/>
      </xdr:nvSpPr>
      <xdr:spPr>
        <a:xfrm>
          <a:off x="1476375" y="4423172"/>
          <a:ext cx="1204315" cy="766354"/>
        </a:xfrm>
        <a:prstGeom prst="roundRect">
          <a:avLst/>
        </a:prstGeom>
        <a:noFill/>
        <a:ln w="22225">
          <a:solidFill>
            <a:srgbClr val="33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9</xdr:row>
      <xdr:rowOff>0</xdr:rowOff>
    </xdr:from>
    <xdr:to>
      <xdr:col>12</xdr:col>
      <xdr:colOff>1784</xdr:colOff>
      <xdr:row>9</xdr:row>
      <xdr:rowOff>761437</xdr:rowOff>
    </xdr:to>
    <xdr:sp macro="" textlink="">
      <xdr:nvSpPr>
        <xdr:cNvPr id="43" name="Rectangle à coins arrondis 16">
          <a:extLst>
            <a:ext uri="{FF2B5EF4-FFF2-40B4-BE49-F238E27FC236}">
              <a16:creationId xmlns:a16="http://schemas.microsoft.com/office/drawing/2014/main" id="{8765CFB7-06C4-415F-9C8A-DDCFC91655A3}"/>
            </a:ext>
          </a:extLst>
        </xdr:cNvPr>
        <xdr:cNvSpPr/>
      </xdr:nvSpPr>
      <xdr:spPr>
        <a:xfrm>
          <a:off x="6667500" y="3500438"/>
          <a:ext cx="1204315" cy="761437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4</xdr:row>
      <xdr:rowOff>165652</xdr:rowOff>
    </xdr:from>
    <xdr:to>
      <xdr:col>11</xdr:col>
      <xdr:colOff>1223365</xdr:colOff>
      <xdr:row>5</xdr:row>
      <xdr:rowOff>766354</xdr:rowOff>
    </xdr:to>
    <xdr:sp macro="" textlink="">
      <xdr:nvSpPr>
        <xdr:cNvPr id="2" name="Rectangle à coins arrondis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/>
      </xdr:nvSpPr>
      <xdr:spPr>
        <a:xfrm>
          <a:off x="6858000" y="168203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4</xdr:row>
      <xdr:rowOff>165652</xdr:rowOff>
    </xdr:from>
    <xdr:to>
      <xdr:col>13</xdr:col>
      <xdr:colOff>1223365</xdr:colOff>
      <xdr:row>5</xdr:row>
      <xdr:rowOff>766354</xdr:rowOff>
    </xdr:to>
    <xdr:sp macro="" textlink="">
      <xdr:nvSpPr>
        <xdr:cNvPr id="3" name="Rectangle à coins arrondis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/>
      </xdr:nvSpPr>
      <xdr:spPr>
        <a:xfrm>
          <a:off x="8191500" y="168203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6</xdr:row>
      <xdr:rowOff>165652</xdr:rowOff>
    </xdr:from>
    <xdr:to>
      <xdr:col>11</xdr:col>
      <xdr:colOff>1223365</xdr:colOff>
      <xdr:row>7</xdr:row>
      <xdr:rowOff>766354</xdr:rowOff>
    </xdr:to>
    <xdr:sp macro="" textlink="">
      <xdr:nvSpPr>
        <xdr:cNvPr id="4" name="Rectangle à coins arrondis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/>
      </xdr:nvSpPr>
      <xdr:spPr>
        <a:xfrm>
          <a:off x="6858000" y="261929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6</xdr:row>
      <xdr:rowOff>165652</xdr:rowOff>
    </xdr:from>
    <xdr:to>
      <xdr:col>13</xdr:col>
      <xdr:colOff>1223365</xdr:colOff>
      <xdr:row>7</xdr:row>
      <xdr:rowOff>766354</xdr:rowOff>
    </xdr:to>
    <xdr:sp macro="" textlink="">
      <xdr:nvSpPr>
        <xdr:cNvPr id="5" name="Rectangle à coins arrondis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/>
      </xdr:nvSpPr>
      <xdr:spPr>
        <a:xfrm>
          <a:off x="8191500" y="261929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8</xdr:row>
      <xdr:rowOff>165652</xdr:rowOff>
    </xdr:from>
    <xdr:to>
      <xdr:col>11</xdr:col>
      <xdr:colOff>1223365</xdr:colOff>
      <xdr:row>9</xdr:row>
      <xdr:rowOff>766354</xdr:rowOff>
    </xdr:to>
    <xdr:sp macro="" textlink="">
      <xdr:nvSpPr>
        <xdr:cNvPr id="6" name="Rectangle à coins arrondis 5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SpPr/>
      </xdr:nvSpPr>
      <xdr:spPr>
        <a:xfrm>
          <a:off x="6858000" y="355655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8</xdr:row>
      <xdr:rowOff>165652</xdr:rowOff>
    </xdr:from>
    <xdr:to>
      <xdr:col>13</xdr:col>
      <xdr:colOff>1223365</xdr:colOff>
      <xdr:row>9</xdr:row>
      <xdr:rowOff>766354</xdr:rowOff>
    </xdr:to>
    <xdr:sp macro="" textlink="">
      <xdr:nvSpPr>
        <xdr:cNvPr id="7" name="Rectangle à coins arrondis 6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SpPr/>
      </xdr:nvSpPr>
      <xdr:spPr>
        <a:xfrm>
          <a:off x="8191500" y="3556552"/>
          <a:ext cx="1223365" cy="768342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1223365</xdr:colOff>
      <xdr:row>5</xdr:row>
      <xdr:rowOff>766354</xdr:rowOff>
    </xdr:to>
    <xdr:sp macro="" textlink="">
      <xdr:nvSpPr>
        <xdr:cNvPr id="11" name="Rectangle à coins arrondis 10">
          <a:extLst>
            <a:ext uri="{FF2B5EF4-FFF2-40B4-BE49-F238E27FC236}">
              <a16:creationId xmlns:a16="http://schemas.microsoft.com/office/drawing/2014/main" id="{00000000-0008-0000-0800-00000B000000}"/>
            </a:ext>
          </a:extLst>
        </xdr:cNvPr>
        <xdr:cNvSpPr/>
      </xdr:nvSpPr>
      <xdr:spPr>
        <a:xfrm>
          <a:off x="190500" y="1684020"/>
          <a:ext cx="1223365" cy="766354"/>
        </a:xfrm>
        <a:prstGeom prst="roundRect">
          <a:avLst/>
        </a:prstGeom>
        <a:noFill/>
        <a:ln w="22225"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5</xdr:row>
      <xdr:rowOff>0</xdr:rowOff>
    </xdr:from>
    <xdr:to>
      <xdr:col>3</xdr:col>
      <xdr:colOff>1223365</xdr:colOff>
      <xdr:row>5</xdr:row>
      <xdr:rowOff>766354</xdr:rowOff>
    </xdr:to>
    <xdr:sp macro="" textlink="">
      <xdr:nvSpPr>
        <xdr:cNvPr id="12" name="Rectangle à coins arrondis 11">
          <a:extLst>
            <a:ext uri="{FF2B5EF4-FFF2-40B4-BE49-F238E27FC236}">
              <a16:creationId xmlns:a16="http://schemas.microsoft.com/office/drawing/2014/main" id="{00000000-0008-0000-0800-00000C000000}"/>
            </a:ext>
          </a:extLst>
        </xdr:cNvPr>
        <xdr:cNvSpPr/>
      </xdr:nvSpPr>
      <xdr:spPr>
        <a:xfrm>
          <a:off x="1524000" y="1684020"/>
          <a:ext cx="1223365" cy="766354"/>
        </a:xfrm>
        <a:prstGeom prst="roundRect">
          <a:avLst/>
        </a:prstGeom>
        <a:noFill/>
        <a:ln w="22225"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5</xdr:row>
      <xdr:rowOff>0</xdr:rowOff>
    </xdr:from>
    <xdr:to>
      <xdr:col>5</xdr:col>
      <xdr:colOff>1223365</xdr:colOff>
      <xdr:row>5</xdr:row>
      <xdr:rowOff>766354</xdr:rowOff>
    </xdr:to>
    <xdr:sp macro="" textlink="">
      <xdr:nvSpPr>
        <xdr:cNvPr id="13" name="Rectangle à coins arrondis 12">
          <a:extLst>
            <a:ext uri="{FF2B5EF4-FFF2-40B4-BE49-F238E27FC236}">
              <a16:creationId xmlns:a16="http://schemas.microsoft.com/office/drawing/2014/main" id="{00000000-0008-0000-0800-00000D000000}"/>
            </a:ext>
          </a:extLst>
        </xdr:cNvPr>
        <xdr:cNvSpPr/>
      </xdr:nvSpPr>
      <xdr:spPr>
        <a:xfrm>
          <a:off x="2857500" y="1684020"/>
          <a:ext cx="1223365" cy="766354"/>
        </a:xfrm>
        <a:prstGeom prst="roundRect">
          <a:avLst/>
        </a:prstGeom>
        <a:noFill/>
        <a:ln w="22225"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1223365</xdr:colOff>
      <xdr:row>5</xdr:row>
      <xdr:rowOff>766354</xdr:rowOff>
    </xdr:to>
    <xdr:sp macro="" textlink="">
      <xdr:nvSpPr>
        <xdr:cNvPr id="14" name="Rectangle à coins arrondis 13">
          <a:extLst>
            <a:ext uri="{FF2B5EF4-FFF2-40B4-BE49-F238E27FC236}">
              <a16:creationId xmlns:a16="http://schemas.microsoft.com/office/drawing/2014/main" id="{00000000-0008-0000-0800-00000E000000}"/>
            </a:ext>
          </a:extLst>
        </xdr:cNvPr>
        <xdr:cNvSpPr/>
      </xdr:nvSpPr>
      <xdr:spPr>
        <a:xfrm>
          <a:off x="4191000" y="1684020"/>
          <a:ext cx="1223365" cy="766354"/>
        </a:xfrm>
        <a:prstGeom prst="roundRect">
          <a:avLst/>
        </a:prstGeom>
        <a:noFill/>
        <a:ln w="22225"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1223365</xdr:colOff>
      <xdr:row>5</xdr:row>
      <xdr:rowOff>766354</xdr:rowOff>
    </xdr:to>
    <xdr:sp macro="" textlink="">
      <xdr:nvSpPr>
        <xdr:cNvPr id="15" name="Rectangle à coins arrondis 14">
          <a:extLst>
            <a:ext uri="{FF2B5EF4-FFF2-40B4-BE49-F238E27FC236}">
              <a16:creationId xmlns:a16="http://schemas.microsoft.com/office/drawing/2014/main" id="{00000000-0008-0000-0800-00000F000000}"/>
            </a:ext>
          </a:extLst>
        </xdr:cNvPr>
        <xdr:cNvSpPr/>
      </xdr:nvSpPr>
      <xdr:spPr>
        <a:xfrm>
          <a:off x="5524500" y="1684020"/>
          <a:ext cx="1223365" cy="766354"/>
        </a:xfrm>
        <a:prstGeom prst="roundRect">
          <a:avLst/>
        </a:prstGeom>
        <a:noFill/>
        <a:ln w="22225"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7</xdr:row>
      <xdr:rowOff>0</xdr:rowOff>
    </xdr:from>
    <xdr:to>
      <xdr:col>1</xdr:col>
      <xdr:colOff>1223365</xdr:colOff>
      <xdr:row>7</xdr:row>
      <xdr:rowOff>766354</xdr:rowOff>
    </xdr:to>
    <xdr:sp macro="" textlink="">
      <xdr:nvSpPr>
        <xdr:cNvPr id="40" name="Rectangle à coins arrondis 39">
          <a:extLst>
            <a:ext uri="{FF2B5EF4-FFF2-40B4-BE49-F238E27FC236}">
              <a16:creationId xmlns:a16="http://schemas.microsoft.com/office/drawing/2014/main" id="{00000000-0008-0000-0800-000028000000}"/>
            </a:ext>
          </a:extLst>
        </xdr:cNvPr>
        <xdr:cNvSpPr/>
      </xdr:nvSpPr>
      <xdr:spPr>
        <a:xfrm>
          <a:off x="190500" y="1684020"/>
          <a:ext cx="1223365" cy="766354"/>
        </a:xfrm>
        <a:prstGeom prst="roundRect">
          <a:avLst/>
        </a:prstGeom>
        <a:noFill/>
        <a:ln w="22225"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7</xdr:row>
      <xdr:rowOff>0</xdr:rowOff>
    </xdr:from>
    <xdr:to>
      <xdr:col>3</xdr:col>
      <xdr:colOff>1223365</xdr:colOff>
      <xdr:row>7</xdr:row>
      <xdr:rowOff>766354</xdr:rowOff>
    </xdr:to>
    <xdr:sp macro="" textlink="">
      <xdr:nvSpPr>
        <xdr:cNvPr id="41" name="Rectangle à coins arrondis 40">
          <a:extLst>
            <a:ext uri="{FF2B5EF4-FFF2-40B4-BE49-F238E27FC236}">
              <a16:creationId xmlns:a16="http://schemas.microsoft.com/office/drawing/2014/main" id="{00000000-0008-0000-0800-000029000000}"/>
            </a:ext>
          </a:extLst>
        </xdr:cNvPr>
        <xdr:cNvSpPr/>
      </xdr:nvSpPr>
      <xdr:spPr>
        <a:xfrm>
          <a:off x="1524000" y="1684020"/>
          <a:ext cx="1223365" cy="766354"/>
        </a:xfrm>
        <a:prstGeom prst="roundRect">
          <a:avLst/>
        </a:prstGeom>
        <a:noFill/>
        <a:ln w="22225"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7</xdr:row>
      <xdr:rowOff>0</xdr:rowOff>
    </xdr:from>
    <xdr:to>
      <xdr:col>5</xdr:col>
      <xdr:colOff>1223365</xdr:colOff>
      <xdr:row>7</xdr:row>
      <xdr:rowOff>766354</xdr:rowOff>
    </xdr:to>
    <xdr:sp macro="" textlink="">
      <xdr:nvSpPr>
        <xdr:cNvPr id="42" name="Rectangle à coins arrondis 41">
          <a:extLst>
            <a:ext uri="{FF2B5EF4-FFF2-40B4-BE49-F238E27FC236}">
              <a16:creationId xmlns:a16="http://schemas.microsoft.com/office/drawing/2014/main" id="{00000000-0008-0000-0800-00002A000000}"/>
            </a:ext>
          </a:extLst>
        </xdr:cNvPr>
        <xdr:cNvSpPr/>
      </xdr:nvSpPr>
      <xdr:spPr>
        <a:xfrm>
          <a:off x="2857500" y="1684020"/>
          <a:ext cx="1223365" cy="766354"/>
        </a:xfrm>
        <a:prstGeom prst="roundRect">
          <a:avLst/>
        </a:prstGeom>
        <a:noFill/>
        <a:ln w="22225"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1223365</xdr:colOff>
      <xdr:row>7</xdr:row>
      <xdr:rowOff>766354</xdr:rowOff>
    </xdr:to>
    <xdr:sp macro="" textlink="">
      <xdr:nvSpPr>
        <xdr:cNvPr id="43" name="Rectangle à coins arrondis 42">
          <a:extLst>
            <a:ext uri="{FF2B5EF4-FFF2-40B4-BE49-F238E27FC236}">
              <a16:creationId xmlns:a16="http://schemas.microsoft.com/office/drawing/2014/main" id="{00000000-0008-0000-0800-00002B000000}"/>
            </a:ext>
          </a:extLst>
        </xdr:cNvPr>
        <xdr:cNvSpPr/>
      </xdr:nvSpPr>
      <xdr:spPr>
        <a:xfrm>
          <a:off x="4191000" y="1684020"/>
          <a:ext cx="1223365" cy="766354"/>
        </a:xfrm>
        <a:prstGeom prst="roundRect">
          <a:avLst/>
        </a:prstGeom>
        <a:noFill/>
        <a:ln w="22225"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7</xdr:row>
      <xdr:rowOff>0</xdr:rowOff>
    </xdr:from>
    <xdr:to>
      <xdr:col>9</xdr:col>
      <xdr:colOff>1223365</xdr:colOff>
      <xdr:row>7</xdr:row>
      <xdr:rowOff>766354</xdr:rowOff>
    </xdr:to>
    <xdr:sp macro="" textlink="">
      <xdr:nvSpPr>
        <xdr:cNvPr id="44" name="Rectangle à coins arrondis 43">
          <a:extLst>
            <a:ext uri="{FF2B5EF4-FFF2-40B4-BE49-F238E27FC236}">
              <a16:creationId xmlns:a16="http://schemas.microsoft.com/office/drawing/2014/main" id="{00000000-0008-0000-0800-00002C000000}"/>
            </a:ext>
          </a:extLst>
        </xdr:cNvPr>
        <xdr:cNvSpPr/>
      </xdr:nvSpPr>
      <xdr:spPr>
        <a:xfrm>
          <a:off x="5524500" y="1684020"/>
          <a:ext cx="1223365" cy="766354"/>
        </a:xfrm>
        <a:prstGeom prst="roundRect">
          <a:avLst/>
        </a:prstGeom>
        <a:noFill/>
        <a:ln w="22225"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1223365</xdr:colOff>
      <xdr:row>9</xdr:row>
      <xdr:rowOff>766354</xdr:rowOff>
    </xdr:to>
    <xdr:sp macro="" textlink="">
      <xdr:nvSpPr>
        <xdr:cNvPr id="45" name="Rectangle à coins arrondis 44">
          <a:extLst>
            <a:ext uri="{FF2B5EF4-FFF2-40B4-BE49-F238E27FC236}">
              <a16:creationId xmlns:a16="http://schemas.microsoft.com/office/drawing/2014/main" id="{00000000-0008-0000-0800-00002D000000}"/>
            </a:ext>
          </a:extLst>
        </xdr:cNvPr>
        <xdr:cNvSpPr/>
      </xdr:nvSpPr>
      <xdr:spPr>
        <a:xfrm>
          <a:off x="190500" y="2621280"/>
          <a:ext cx="1223365" cy="766354"/>
        </a:xfrm>
        <a:prstGeom prst="roundRect">
          <a:avLst/>
        </a:prstGeom>
        <a:noFill/>
        <a:ln w="22225"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9</xdr:row>
      <xdr:rowOff>0</xdr:rowOff>
    </xdr:from>
    <xdr:to>
      <xdr:col>3</xdr:col>
      <xdr:colOff>1223365</xdr:colOff>
      <xdr:row>9</xdr:row>
      <xdr:rowOff>766354</xdr:rowOff>
    </xdr:to>
    <xdr:sp macro="" textlink="">
      <xdr:nvSpPr>
        <xdr:cNvPr id="46" name="Rectangle à coins arrondis 45">
          <a:extLst>
            <a:ext uri="{FF2B5EF4-FFF2-40B4-BE49-F238E27FC236}">
              <a16:creationId xmlns:a16="http://schemas.microsoft.com/office/drawing/2014/main" id="{00000000-0008-0000-0800-00002E000000}"/>
            </a:ext>
          </a:extLst>
        </xdr:cNvPr>
        <xdr:cNvSpPr/>
      </xdr:nvSpPr>
      <xdr:spPr>
        <a:xfrm>
          <a:off x="1524000" y="2621280"/>
          <a:ext cx="1223365" cy="766354"/>
        </a:xfrm>
        <a:prstGeom prst="roundRect">
          <a:avLst/>
        </a:prstGeom>
        <a:noFill/>
        <a:ln w="22225"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9</xdr:row>
      <xdr:rowOff>0</xdr:rowOff>
    </xdr:from>
    <xdr:to>
      <xdr:col>5</xdr:col>
      <xdr:colOff>1223365</xdr:colOff>
      <xdr:row>9</xdr:row>
      <xdr:rowOff>766354</xdr:rowOff>
    </xdr:to>
    <xdr:sp macro="" textlink="">
      <xdr:nvSpPr>
        <xdr:cNvPr id="47" name="Rectangle à coins arrondis 46">
          <a:extLst>
            <a:ext uri="{FF2B5EF4-FFF2-40B4-BE49-F238E27FC236}">
              <a16:creationId xmlns:a16="http://schemas.microsoft.com/office/drawing/2014/main" id="{00000000-0008-0000-0800-00002F000000}"/>
            </a:ext>
          </a:extLst>
        </xdr:cNvPr>
        <xdr:cNvSpPr/>
      </xdr:nvSpPr>
      <xdr:spPr>
        <a:xfrm>
          <a:off x="2857500" y="2621280"/>
          <a:ext cx="1223365" cy="766354"/>
        </a:xfrm>
        <a:prstGeom prst="roundRect">
          <a:avLst/>
        </a:prstGeom>
        <a:noFill/>
        <a:ln w="22225"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7</xdr:col>
      <xdr:colOff>1223365</xdr:colOff>
      <xdr:row>9</xdr:row>
      <xdr:rowOff>766354</xdr:rowOff>
    </xdr:to>
    <xdr:sp macro="" textlink="">
      <xdr:nvSpPr>
        <xdr:cNvPr id="48" name="Rectangle à coins arrondis 47">
          <a:extLst>
            <a:ext uri="{FF2B5EF4-FFF2-40B4-BE49-F238E27FC236}">
              <a16:creationId xmlns:a16="http://schemas.microsoft.com/office/drawing/2014/main" id="{00000000-0008-0000-0800-000030000000}"/>
            </a:ext>
          </a:extLst>
        </xdr:cNvPr>
        <xdr:cNvSpPr/>
      </xdr:nvSpPr>
      <xdr:spPr>
        <a:xfrm>
          <a:off x="4191000" y="2621280"/>
          <a:ext cx="1223365" cy="766354"/>
        </a:xfrm>
        <a:prstGeom prst="roundRect">
          <a:avLst/>
        </a:prstGeom>
        <a:noFill/>
        <a:ln w="22225"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9</xdr:row>
      <xdr:rowOff>0</xdr:rowOff>
    </xdr:from>
    <xdr:to>
      <xdr:col>9</xdr:col>
      <xdr:colOff>1223365</xdr:colOff>
      <xdr:row>9</xdr:row>
      <xdr:rowOff>766354</xdr:rowOff>
    </xdr:to>
    <xdr:sp macro="" textlink="">
      <xdr:nvSpPr>
        <xdr:cNvPr id="49" name="Rectangle à coins arrondis 48">
          <a:extLst>
            <a:ext uri="{FF2B5EF4-FFF2-40B4-BE49-F238E27FC236}">
              <a16:creationId xmlns:a16="http://schemas.microsoft.com/office/drawing/2014/main" id="{00000000-0008-0000-0800-000031000000}"/>
            </a:ext>
          </a:extLst>
        </xdr:cNvPr>
        <xdr:cNvSpPr/>
      </xdr:nvSpPr>
      <xdr:spPr>
        <a:xfrm>
          <a:off x="5524500" y="2621280"/>
          <a:ext cx="1223365" cy="766354"/>
        </a:xfrm>
        <a:prstGeom prst="roundRect">
          <a:avLst/>
        </a:prstGeom>
        <a:noFill/>
        <a:ln w="22225"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1223365</xdr:colOff>
      <xdr:row>11</xdr:row>
      <xdr:rowOff>766354</xdr:rowOff>
    </xdr:to>
    <xdr:sp macro="" textlink="">
      <xdr:nvSpPr>
        <xdr:cNvPr id="50" name="Rectangle à coins arrondis 49">
          <a:extLst>
            <a:ext uri="{FF2B5EF4-FFF2-40B4-BE49-F238E27FC236}">
              <a16:creationId xmlns:a16="http://schemas.microsoft.com/office/drawing/2014/main" id="{00000000-0008-0000-0800-000032000000}"/>
            </a:ext>
          </a:extLst>
        </xdr:cNvPr>
        <xdr:cNvSpPr/>
      </xdr:nvSpPr>
      <xdr:spPr>
        <a:xfrm>
          <a:off x="190500" y="2621280"/>
          <a:ext cx="1223365" cy="766354"/>
        </a:xfrm>
        <a:prstGeom prst="roundRect">
          <a:avLst/>
        </a:prstGeom>
        <a:noFill/>
        <a:ln w="22225"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1223365</xdr:colOff>
      <xdr:row>11</xdr:row>
      <xdr:rowOff>766354</xdr:rowOff>
    </xdr:to>
    <xdr:sp macro="" textlink="">
      <xdr:nvSpPr>
        <xdr:cNvPr id="51" name="Rectangle à coins arrondis 50">
          <a:extLst>
            <a:ext uri="{FF2B5EF4-FFF2-40B4-BE49-F238E27FC236}">
              <a16:creationId xmlns:a16="http://schemas.microsoft.com/office/drawing/2014/main" id="{00000000-0008-0000-0800-000033000000}"/>
            </a:ext>
          </a:extLst>
        </xdr:cNvPr>
        <xdr:cNvSpPr/>
      </xdr:nvSpPr>
      <xdr:spPr>
        <a:xfrm>
          <a:off x="1524000" y="2621280"/>
          <a:ext cx="1223365" cy="766354"/>
        </a:xfrm>
        <a:prstGeom prst="roundRect">
          <a:avLst/>
        </a:prstGeom>
        <a:noFill/>
        <a:ln w="22225"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11</xdr:row>
      <xdr:rowOff>0</xdr:rowOff>
    </xdr:from>
    <xdr:to>
      <xdr:col>5</xdr:col>
      <xdr:colOff>1223365</xdr:colOff>
      <xdr:row>11</xdr:row>
      <xdr:rowOff>766354</xdr:rowOff>
    </xdr:to>
    <xdr:sp macro="" textlink="">
      <xdr:nvSpPr>
        <xdr:cNvPr id="52" name="Rectangle à coins arrondis 51">
          <a:extLst>
            <a:ext uri="{FF2B5EF4-FFF2-40B4-BE49-F238E27FC236}">
              <a16:creationId xmlns:a16="http://schemas.microsoft.com/office/drawing/2014/main" id="{00000000-0008-0000-0800-000034000000}"/>
            </a:ext>
          </a:extLst>
        </xdr:cNvPr>
        <xdr:cNvSpPr/>
      </xdr:nvSpPr>
      <xdr:spPr>
        <a:xfrm>
          <a:off x="2857500" y="2621280"/>
          <a:ext cx="1223365" cy="766354"/>
        </a:xfrm>
        <a:prstGeom prst="roundRect">
          <a:avLst/>
        </a:prstGeom>
        <a:noFill/>
        <a:ln w="22225"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1223365</xdr:colOff>
      <xdr:row>11</xdr:row>
      <xdr:rowOff>766354</xdr:rowOff>
    </xdr:to>
    <xdr:sp macro="" textlink="">
      <xdr:nvSpPr>
        <xdr:cNvPr id="53" name="Rectangle à coins arrondis 52">
          <a:extLst>
            <a:ext uri="{FF2B5EF4-FFF2-40B4-BE49-F238E27FC236}">
              <a16:creationId xmlns:a16="http://schemas.microsoft.com/office/drawing/2014/main" id="{00000000-0008-0000-0800-000035000000}"/>
            </a:ext>
          </a:extLst>
        </xdr:cNvPr>
        <xdr:cNvSpPr/>
      </xdr:nvSpPr>
      <xdr:spPr>
        <a:xfrm>
          <a:off x="4191000" y="2621280"/>
          <a:ext cx="1223365" cy="766354"/>
        </a:xfrm>
        <a:prstGeom prst="roundRect">
          <a:avLst/>
        </a:prstGeom>
        <a:noFill/>
        <a:ln w="22225"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0</xdr:col>
      <xdr:colOff>139212</xdr:colOff>
      <xdr:row>13</xdr:row>
      <xdr:rowOff>0</xdr:rowOff>
    </xdr:from>
    <xdr:to>
      <xdr:col>14</xdr:col>
      <xdr:colOff>7620</xdr:colOff>
      <xdr:row>14</xdr:row>
      <xdr:rowOff>8965</xdr:rowOff>
    </xdr:to>
    <xdr:sp macro="" textlink="">
      <xdr:nvSpPr>
        <xdr:cNvPr id="66" name="Rectangle à coins arrondis 65">
          <a:extLst>
            <a:ext uri="{FF2B5EF4-FFF2-40B4-BE49-F238E27FC236}">
              <a16:creationId xmlns:a16="http://schemas.microsoft.com/office/drawing/2014/main" id="{00000000-0008-0000-0800-000042000000}"/>
            </a:ext>
          </a:extLst>
        </xdr:cNvPr>
        <xdr:cNvSpPr/>
      </xdr:nvSpPr>
      <xdr:spPr>
        <a:xfrm>
          <a:off x="139212" y="5348654"/>
          <a:ext cx="9034389" cy="770965"/>
        </a:xfrm>
        <a:prstGeom prst="roundRect">
          <a:avLst/>
        </a:prstGeom>
        <a:noFill/>
        <a:ln w="22225">
          <a:solidFill>
            <a:schemeClr val="tx1">
              <a:lumMod val="50000"/>
              <a:lumOff val="50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>
    <xdr:from>
      <xdr:col>1</xdr:col>
      <xdr:colOff>0</xdr:colOff>
      <xdr:row>3</xdr:row>
      <xdr:rowOff>0</xdr:rowOff>
    </xdr:from>
    <xdr:to>
      <xdr:col>1</xdr:col>
      <xdr:colOff>1223365</xdr:colOff>
      <xdr:row>4</xdr:row>
      <xdr:rowOff>8965</xdr:rowOff>
    </xdr:to>
    <xdr:sp macro="" textlink="">
      <xdr:nvSpPr>
        <xdr:cNvPr id="56" name="Rectangle à coins arrondis 55">
          <a:extLst>
            <a:ext uri="{FF2B5EF4-FFF2-40B4-BE49-F238E27FC236}">
              <a16:creationId xmlns:a16="http://schemas.microsoft.com/office/drawing/2014/main" id="{00000000-0008-0000-0800-000038000000}"/>
            </a:ext>
          </a:extLst>
        </xdr:cNvPr>
        <xdr:cNvSpPr/>
      </xdr:nvSpPr>
      <xdr:spPr>
        <a:xfrm>
          <a:off x="190500" y="746760"/>
          <a:ext cx="1223365" cy="778585"/>
        </a:xfrm>
        <a:prstGeom prst="roundRect">
          <a:avLst/>
        </a:prstGeom>
        <a:noFill/>
        <a:ln w="22225">
          <a:solidFill>
            <a:schemeClr val="accent1">
              <a:lumMod val="75000"/>
            </a:schemeClr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/>
            <a:t>uyiy</a:t>
          </a:r>
        </a:p>
      </xdr:txBody>
    </xdr:sp>
    <xdr:clientData/>
  </xdr:twoCellAnchor>
  <xdr:twoCellAnchor editAs="oneCell">
    <xdr:from>
      <xdr:col>13</xdr:col>
      <xdr:colOff>1199814</xdr:colOff>
      <xdr:row>0</xdr:row>
      <xdr:rowOff>14778</xdr:rowOff>
    </xdr:from>
    <xdr:to>
      <xdr:col>15</xdr:col>
      <xdr:colOff>0</xdr:colOff>
      <xdr:row>2</xdr:row>
      <xdr:rowOff>38561</xdr:rowOff>
    </xdr:to>
    <xdr:pic>
      <xdr:nvPicPr>
        <xdr:cNvPr id="302784" name="Image 1">
          <a:hlinkClick xmlns:r="http://schemas.openxmlformats.org/officeDocument/2006/relationships" r:id="rId1" tooltip="INDEX"/>
          <a:extLst>
            <a:ext uri="{FF2B5EF4-FFF2-40B4-BE49-F238E27FC236}">
              <a16:creationId xmlns:a16="http://schemas.microsoft.com/office/drawing/2014/main" id="{00000000-0008-0000-0800-0000C09E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164179" y="14778"/>
          <a:ext cx="595283" cy="5952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</xdr:col>
      <xdr:colOff>70820</xdr:colOff>
      <xdr:row>5</xdr:row>
      <xdr:rowOff>268942</xdr:rowOff>
    </xdr:from>
    <xdr:to>
      <xdr:col>31</xdr:col>
      <xdr:colOff>349624</xdr:colOff>
      <xdr:row>5</xdr:row>
      <xdr:rowOff>546783</xdr:rowOff>
    </xdr:to>
    <xdr:sp macro="" textlink="">
      <xdr:nvSpPr>
        <xdr:cNvPr id="90" name="Cœur 89">
          <a:extLst>
            <a:ext uri="{FF2B5EF4-FFF2-40B4-BE49-F238E27FC236}">
              <a16:creationId xmlns:a16="http://schemas.microsoft.com/office/drawing/2014/main" id="{00000000-0008-0000-0800-00005A000000}"/>
            </a:ext>
          </a:extLst>
        </xdr:cNvPr>
        <xdr:cNvSpPr/>
      </xdr:nvSpPr>
      <xdr:spPr>
        <a:xfrm>
          <a:off x="9763460" y="1952962"/>
          <a:ext cx="278804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116540</xdr:colOff>
      <xdr:row>7</xdr:row>
      <xdr:rowOff>242045</xdr:rowOff>
    </xdr:from>
    <xdr:to>
      <xdr:col>31</xdr:col>
      <xdr:colOff>439270</xdr:colOff>
      <xdr:row>7</xdr:row>
      <xdr:rowOff>546846</xdr:rowOff>
    </xdr:to>
    <xdr:sp macro="" textlink="">
      <xdr:nvSpPr>
        <xdr:cNvPr id="91" name="Étoile à 5 branches 90">
          <a:extLst>
            <a:ext uri="{FF2B5EF4-FFF2-40B4-BE49-F238E27FC236}">
              <a16:creationId xmlns:a16="http://schemas.microsoft.com/office/drawing/2014/main" id="{00000000-0008-0000-0800-00005B000000}"/>
            </a:ext>
          </a:extLst>
        </xdr:cNvPr>
        <xdr:cNvSpPr/>
      </xdr:nvSpPr>
      <xdr:spPr>
        <a:xfrm>
          <a:off x="9809180" y="2863325"/>
          <a:ext cx="322730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143433</xdr:colOff>
      <xdr:row>9</xdr:row>
      <xdr:rowOff>152401</xdr:rowOff>
    </xdr:from>
    <xdr:to>
      <xdr:col>31</xdr:col>
      <xdr:colOff>467433</xdr:colOff>
      <xdr:row>9</xdr:row>
      <xdr:rowOff>259976</xdr:rowOff>
    </xdr:to>
    <xdr:sp macro="" textlink="">
      <xdr:nvSpPr>
        <xdr:cNvPr id="92" name="Flèche droite 91">
          <a:extLst>
            <a:ext uri="{FF2B5EF4-FFF2-40B4-BE49-F238E27FC236}">
              <a16:creationId xmlns:a16="http://schemas.microsoft.com/office/drawing/2014/main" id="{00000000-0008-0000-0800-00005C000000}"/>
            </a:ext>
          </a:extLst>
        </xdr:cNvPr>
        <xdr:cNvSpPr/>
      </xdr:nvSpPr>
      <xdr:spPr>
        <a:xfrm>
          <a:off x="9836073" y="3710941"/>
          <a:ext cx="324000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152400</xdr:colOff>
      <xdr:row>9</xdr:row>
      <xdr:rowOff>441960</xdr:rowOff>
    </xdr:from>
    <xdr:to>
      <xdr:col>32</xdr:col>
      <xdr:colOff>358140</xdr:colOff>
      <xdr:row>11</xdr:row>
      <xdr:rowOff>144780</xdr:rowOff>
    </xdr:to>
    <xdr:pic>
      <xdr:nvPicPr>
        <xdr:cNvPr id="302788" name="Image 92">
          <a:extLst>
            <a:ext uri="{FF2B5EF4-FFF2-40B4-BE49-F238E27FC236}">
              <a16:creationId xmlns:a16="http://schemas.microsoft.com/office/drawing/2014/main" id="{00000000-0008-0000-0800-0000C49E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45980" y="4000500"/>
          <a:ext cx="876300" cy="640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31</xdr:col>
      <xdr:colOff>137160</xdr:colOff>
      <xdr:row>11</xdr:row>
      <xdr:rowOff>106680</xdr:rowOff>
    </xdr:from>
    <xdr:to>
      <xdr:col>32</xdr:col>
      <xdr:colOff>335280</xdr:colOff>
      <xdr:row>11</xdr:row>
      <xdr:rowOff>754380</xdr:rowOff>
    </xdr:to>
    <xdr:pic>
      <xdr:nvPicPr>
        <xdr:cNvPr id="302789" name="Image 93">
          <a:extLst>
            <a:ext uri="{FF2B5EF4-FFF2-40B4-BE49-F238E27FC236}">
              <a16:creationId xmlns:a16="http://schemas.microsoft.com/office/drawing/2014/main" id="{00000000-0008-0000-0800-0000C59E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30740" y="4602480"/>
          <a:ext cx="86868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31</xdr:col>
      <xdr:colOff>80683</xdr:colOff>
      <xdr:row>3</xdr:row>
      <xdr:rowOff>349622</xdr:rowOff>
    </xdr:from>
    <xdr:to>
      <xdr:col>31</xdr:col>
      <xdr:colOff>367552</xdr:colOff>
      <xdr:row>3</xdr:row>
      <xdr:rowOff>628053</xdr:rowOff>
    </xdr:to>
    <xdr:sp macro="" textlink="">
      <xdr:nvSpPr>
        <xdr:cNvPr id="95" name="Émoticône 94">
          <a:extLst>
            <a:ext uri="{FF2B5EF4-FFF2-40B4-BE49-F238E27FC236}">
              <a16:creationId xmlns:a16="http://schemas.microsoft.com/office/drawing/2014/main" id="{00000000-0008-0000-0800-00005F000000}"/>
            </a:ext>
          </a:extLst>
        </xdr:cNvPr>
        <xdr:cNvSpPr/>
      </xdr:nvSpPr>
      <xdr:spPr>
        <a:xfrm>
          <a:off x="9773323" y="1096382"/>
          <a:ext cx="286869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373380</xdr:colOff>
      <xdr:row>10</xdr:row>
      <xdr:rowOff>137160</xdr:rowOff>
    </xdr:from>
    <xdr:to>
      <xdr:col>33</xdr:col>
      <xdr:colOff>579120</xdr:colOff>
      <xdr:row>11</xdr:row>
      <xdr:rowOff>609600</xdr:rowOff>
    </xdr:to>
    <xdr:pic>
      <xdr:nvPicPr>
        <xdr:cNvPr id="302791" name="Image 95">
          <a:extLst>
            <a:ext uri="{FF2B5EF4-FFF2-40B4-BE49-F238E27FC236}">
              <a16:creationId xmlns:a16="http://schemas.microsoft.com/office/drawing/2014/main" id="{00000000-0008-0000-0800-0000C79E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37520" y="4465320"/>
          <a:ext cx="876300" cy="640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33</xdr:col>
      <xdr:colOff>662940</xdr:colOff>
      <xdr:row>10</xdr:row>
      <xdr:rowOff>45720</xdr:rowOff>
    </xdr:from>
    <xdr:to>
      <xdr:col>35</xdr:col>
      <xdr:colOff>198119</xdr:colOff>
      <xdr:row>11</xdr:row>
      <xdr:rowOff>525780</xdr:rowOff>
    </xdr:to>
    <xdr:pic>
      <xdr:nvPicPr>
        <xdr:cNvPr id="302792" name="Image 96">
          <a:extLst>
            <a:ext uri="{FF2B5EF4-FFF2-40B4-BE49-F238E27FC236}">
              <a16:creationId xmlns:a16="http://schemas.microsoft.com/office/drawing/2014/main" id="{00000000-0008-0000-0800-0000C89E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7640" y="4373880"/>
          <a:ext cx="8763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32</xdr:col>
      <xdr:colOff>388620</xdr:colOff>
      <xdr:row>9</xdr:row>
      <xdr:rowOff>358140</xdr:rowOff>
    </xdr:from>
    <xdr:to>
      <xdr:col>33</xdr:col>
      <xdr:colOff>586740</xdr:colOff>
      <xdr:row>11</xdr:row>
      <xdr:rowOff>68580</xdr:rowOff>
    </xdr:to>
    <xdr:pic>
      <xdr:nvPicPr>
        <xdr:cNvPr id="302793" name="Image 97">
          <a:extLst>
            <a:ext uri="{FF2B5EF4-FFF2-40B4-BE49-F238E27FC236}">
              <a16:creationId xmlns:a16="http://schemas.microsoft.com/office/drawing/2014/main" id="{00000000-0008-0000-0800-0000C99E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52760" y="3916680"/>
          <a:ext cx="86868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34</xdr:col>
      <xdr:colOff>60960</xdr:colOff>
      <xdr:row>9</xdr:row>
      <xdr:rowOff>243840</xdr:rowOff>
    </xdr:from>
    <xdr:to>
      <xdr:col>35</xdr:col>
      <xdr:colOff>266699</xdr:colOff>
      <xdr:row>10</xdr:row>
      <xdr:rowOff>121920</xdr:rowOff>
    </xdr:to>
    <xdr:pic>
      <xdr:nvPicPr>
        <xdr:cNvPr id="302794" name="Image 98">
          <a:extLst>
            <a:ext uri="{FF2B5EF4-FFF2-40B4-BE49-F238E27FC236}">
              <a16:creationId xmlns:a16="http://schemas.microsoft.com/office/drawing/2014/main" id="{00000000-0008-0000-0800-0000CA9E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6220" y="3802380"/>
          <a:ext cx="8763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oneCell">
    <xdr:from>
      <xdr:col>31</xdr:col>
      <xdr:colOff>493060</xdr:colOff>
      <xdr:row>3</xdr:row>
      <xdr:rowOff>349623</xdr:rowOff>
    </xdr:from>
    <xdr:to>
      <xdr:col>32</xdr:col>
      <xdr:colOff>107576</xdr:colOff>
      <xdr:row>3</xdr:row>
      <xdr:rowOff>628054</xdr:rowOff>
    </xdr:to>
    <xdr:sp macro="" textlink="">
      <xdr:nvSpPr>
        <xdr:cNvPr id="100" name="Émoticône 99">
          <a:extLst>
            <a:ext uri="{FF2B5EF4-FFF2-40B4-BE49-F238E27FC236}">
              <a16:creationId xmlns:a16="http://schemas.microsoft.com/office/drawing/2014/main" id="{00000000-0008-0000-0800-000064000000}"/>
            </a:ext>
          </a:extLst>
        </xdr:cNvPr>
        <xdr:cNvSpPr/>
      </xdr:nvSpPr>
      <xdr:spPr>
        <a:xfrm>
          <a:off x="10185700" y="1096383"/>
          <a:ext cx="285076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224117</xdr:colOff>
      <xdr:row>3</xdr:row>
      <xdr:rowOff>340658</xdr:rowOff>
    </xdr:from>
    <xdr:to>
      <xdr:col>32</xdr:col>
      <xdr:colOff>510986</xdr:colOff>
      <xdr:row>3</xdr:row>
      <xdr:rowOff>619089</xdr:rowOff>
    </xdr:to>
    <xdr:sp macro="" textlink="">
      <xdr:nvSpPr>
        <xdr:cNvPr id="101" name="Émoticône 100">
          <a:extLst>
            <a:ext uri="{FF2B5EF4-FFF2-40B4-BE49-F238E27FC236}">
              <a16:creationId xmlns:a16="http://schemas.microsoft.com/office/drawing/2014/main" id="{00000000-0008-0000-0800-000065000000}"/>
            </a:ext>
          </a:extLst>
        </xdr:cNvPr>
        <xdr:cNvSpPr/>
      </xdr:nvSpPr>
      <xdr:spPr>
        <a:xfrm>
          <a:off x="10587317" y="1087418"/>
          <a:ext cx="286869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600635</xdr:colOff>
      <xdr:row>7</xdr:row>
      <xdr:rowOff>233083</xdr:rowOff>
    </xdr:from>
    <xdr:to>
      <xdr:col>32</xdr:col>
      <xdr:colOff>251012</xdr:colOff>
      <xdr:row>7</xdr:row>
      <xdr:rowOff>537884</xdr:rowOff>
    </xdr:to>
    <xdr:sp macro="" textlink="">
      <xdr:nvSpPr>
        <xdr:cNvPr id="102" name="Étoile à 5 branches 101">
          <a:extLst>
            <a:ext uri="{FF2B5EF4-FFF2-40B4-BE49-F238E27FC236}">
              <a16:creationId xmlns:a16="http://schemas.microsoft.com/office/drawing/2014/main" id="{00000000-0008-0000-0800-000066000000}"/>
            </a:ext>
          </a:extLst>
        </xdr:cNvPr>
        <xdr:cNvSpPr/>
      </xdr:nvSpPr>
      <xdr:spPr>
        <a:xfrm>
          <a:off x="10293275" y="2854363"/>
          <a:ext cx="320937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367553</xdr:colOff>
      <xdr:row>7</xdr:row>
      <xdr:rowOff>242047</xdr:rowOff>
    </xdr:from>
    <xdr:to>
      <xdr:col>33</xdr:col>
      <xdr:colOff>17930</xdr:colOff>
      <xdr:row>7</xdr:row>
      <xdr:rowOff>546848</xdr:rowOff>
    </xdr:to>
    <xdr:sp macro="" textlink="">
      <xdr:nvSpPr>
        <xdr:cNvPr id="103" name="Étoile à 5 branches 102">
          <a:extLst>
            <a:ext uri="{FF2B5EF4-FFF2-40B4-BE49-F238E27FC236}">
              <a16:creationId xmlns:a16="http://schemas.microsoft.com/office/drawing/2014/main" id="{00000000-0008-0000-0800-000067000000}"/>
            </a:ext>
          </a:extLst>
        </xdr:cNvPr>
        <xdr:cNvSpPr/>
      </xdr:nvSpPr>
      <xdr:spPr>
        <a:xfrm>
          <a:off x="10730753" y="2863327"/>
          <a:ext cx="320937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44823</xdr:colOff>
      <xdr:row>9</xdr:row>
      <xdr:rowOff>152400</xdr:rowOff>
    </xdr:from>
    <xdr:to>
      <xdr:col>32</xdr:col>
      <xdr:colOff>368823</xdr:colOff>
      <xdr:row>9</xdr:row>
      <xdr:rowOff>259975</xdr:rowOff>
    </xdr:to>
    <xdr:sp macro="" textlink="">
      <xdr:nvSpPr>
        <xdr:cNvPr id="104" name="Flèche droite 103">
          <a:extLst>
            <a:ext uri="{FF2B5EF4-FFF2-40B4-BE49-F238E27FC236}">
              <a16:creationId xmlns:a16="http://schemas.microsoft.com/office/drawing/2014/main" id="{00000000-0008-0000-0800-000068000000}"/>
            </a:ext>
          </a:extLst>
        </xdr:cNvPr>
        <xdr:cNvSpPr/>
      </xdr:nvSpPr>
      <xdr:spPr>
        <a:xfrm>
          <a:off x="10408023" y="3710940"/>
          <a:ext cx="324000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519953</xdr:colOff>
      <xdr:row>9</xdr:row>
      <xdr:rowOff>143435</xdr:rowOff>
    </xdr:from>
    <xdr:to>
      <xdr:col>33</xdr:col>
      <xdr:colOff>171600</xdr:colOff>
      <xdr:row>9</xdr:row>
      <xdr:rowOff>251010</xdr:rowOff>
    </xdr:to>
    <xdr:sp macro="" textlink="">
      <xdr:nvSpPr>
        <xdr:cNvPr id="105" name="Flèche droite 104">
          <a:extLst>
            <a:ext uri="{FF2B5EF4-FFF2-40B4-BE49-F238E27FC236}">
              <a16:creationId xmlns:a16="http://schemas.microsoft.com/office/drawing/2014/main" id="{00000000-0008-0000-0800-000069000000}"/>
            </a:ext>
          </a:extLst>
        </xdr:cNvPr>
        <xdr:cNvSpPr/>
      </xdr:nvSpPr>
      <xdr:spPr>
        <a:xfrm>
          <a:off x="10883153" y="3701975"/>
          <a:ext cx="322207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663388</xdr:colOff>
      <xdr:row>3</xdr:row>
      <xdr:rowOff>340659</xdr:rowOff>
    </xdr:from>
    <xdr:to>
      <xdr:col>33</xdr:col>
      <xdr:colOff>277904</xdr:colOff>
      <xdr:row>3</xdr:row>
      <xdr:rowOff>619090</xdr:rowOff>
    </xdr:to>
    <xdr:sp macro="" textlink="">
      <xdr:nvSpPr>
        <xdr:cNvPr id="106" name="Émoticône 105">
          <a:extLst>
            <a:ext uri="{FF2B5EF4-FFF2-40B4-BE49-F238E27FC236}">
              <a16:creationId xmlns:a16="http://schemas.microsoft.com/office/drawing/2014/main" id="{00000000-0008-0000-0800-00006A000000}"/>
            </a:ext>
          </a:extLst>
        </xdr:cNvPr>
        <xdr:cNvSpPr/>
      </xdr:nvSpPr>
      <xdr:spPr>
        <a:xfrm>
          <a:off x="11026588" y="1087419"/>
          <a:ext cx="285076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367553</xdr:colOff>
      <xdr:row>3</xdr:row>
      <xdr:rowOff>340660</xdr:rowOff>
    </xdr:from>
    <xdr:to>
      <xdr:col>34</xdr:col>
      <xdr:colOff>128</xdr:colOff>
      <xdr:row>3</xdr:row>
      <xdr:rowOff>619091</xdr:rowOff>
    </xdr:to>
    <xdr:sp macro="" textlink="">
      <xdr:nvSpPr>
        <xdr:cNvPr id="107" name="Émoticône 106">
          <a:extLst>
            <a:ext uri="{FF2B5EF4-FFF2-40B4-BE49-F238E27FC236}">
              <a16:creationId xmlns:a16="http://schemas.microsoft.com/office/drawing/2014/main" id="{00000000-0008-0000-0800-00006B000000}"/>
            </a:ext>
          </a:extLst>
        </xdr:cNvPr>
        <xdr:cNvSpPr/>
      </xdr:nvSpPr>
      <xdr:spPr>
        <a:xfrm>
          <a:off x="11401313" y="1087420"/>
          <a:ext cx="286869" cy="278431"/>
        </a:xfrm>
        <a:prstGeom prst="smileyFace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31</xdr:col>
      <xdr:colOff>457200</xdr:colOff>
      <xdr:row>5</xdr:row>
      <xdr:rowOff>259977</xdr:rowOff>
    </xdr:from>
    <xdr:to>
      <xdr:col>32</xdr:col>
      <xdr:colOff>63651</xdr:colOff>
      <xdr:row>5</xdr:row>
      <xdr:rowOff>537818</xdr:rowOff>
    </xdr:to>
    <xdr:sp macro="" textlink="">
      <xdr:nvSpPr>
        <xdr:cNvPr id="108" name="Cœur 107">
          <a:extLst>
            <a:ext uri="{FF2B5EF4-FFF2-40B4-BE49-F238E27FC236}">
              <a16:creationId xmlns:a16="http://schemas.microsoft.com/office/drawing/2014/main" id="{00000000-0008-0000-0800-00006C000000}"/>
            </a:ext>
          </a:extLst>
        </xdr:cNvPr>
        <xdr:cNvSpPr/>
      </xdr:nvSpPr>
      <xdr:spPr>
        <a:xfrm>
          <a:off x="10149840" y="1943997"/>
          <a:ext cx="277011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170329</xdr:colOff>
      <xdr:row>5</xdr:row>
      <xdr:rowOff>277906</xdr:rowOff>
    </xdr:from>
    <xdr:to>
      <xdr:col>32</xdr:col>
      <xdr:colOff>449133</xdr:colOff>
      <xdr:row>5</xdr:row>
      <xdr:rowOff>555747</xdr:rowOff>
    </xdr:to>
    <xdr:sp macro="" textlink="">
      <xdr:nvSpPr>
        <xdr:cNvPr id="109" name="Cœur 108">
          <a:extLst>
            <a:ext uri="{FF2B5EF4-FFF2-40B4-BE49-F238E27FC236}">
              <a16:creationId xmlns:a16="http://schemas.microsoft.com/office/drawing/2014/main" id="{00000000-0008-0000-0800-00006D000000}"/>
            </a:ext>
          </a:extLst>
        </xdr:cNvPr>
        <xdr:cNvSpPr/>
      </xdr:nvSpPr>
      <xdr:spPr>
        <a:xfrm>
          <a:off x="10533529" y="1961926"/>
          <a:ext cx="278804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32</xdr:col>
      <xdr:colOff>537883</xdr:colOff>
      <xdr:row>5</xdr:row>
      <xdr:rowOff>259976</xdr:rowOff>
    </xdr:from>
    <xdr:to>
      <xdr:col>33</xdr:col>
      <xdr:colOff>144334</xdr:colOff>
      <xdr:row>5</xdr:row>
      <xdr:rowOff>537817</xdr:rowOff>
    </xdr:to>
    <xdr:sp macro="" textlink="">
      <xdr:nvSpPr>
        <xdr:cNvPr id="110" name="Cœur 109">
          <a:extLst>
            <a:ext uri="{FF2B5EF4-FFF2-40B4-BE49-F238E27FC236}">
              <a16:creationId xmlns:a16="http://schemas.microsoft.com/office/drawing/2014/main" id="{00000000-0008-0000-0800-00006E000000}"/>
            </a:ext>
          </a:extLst>
        </xdr:cNvPr>
        <xdr:cNvSpPr/>
      </xdr:nvSpPr>
      <xdr:spPr>
        <a:xfrm>
          <a:off x="10901083" y="1943996"/>
          <a:ext cx="277011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251012</xdr:colOff>
      <xdr:row>5</xdr:row>
      <xdr:rowOff>259976</xdr:rowOff>
    </xdr:from>
    <xdr:to>
      <xdr:col>33</xdr:col>
      <xdr:colOff>529816</xdr:colOff>
      <xdr:row>5</xdr:row>
      <xdr:rowOff>537817</xdr:rowOff>
    </xdr:to>
    <xdr:sp macro="" textlink="">
      <xdr:nvSpPr>
        <xdr:cNvPr id="111" name="Cœur 110">
          <a:extLst>
            <a:ext uri="{FF2B5EF4-FFF2-40B4-BE49-F238E27FC236}">
              <a16:creationId xmlns:a16="http://schemas.microsoft.com/office/drawing/2014/main" id="{00000000-0008-0000-0800-00006F000000}"/>
            </a:ext>
          </a:extLst>
        </xdr:cNvPr>
        <xdr:cNvSpPr/>
      </xdr:nvSpPr>
      <xdr:spPr>
        <a:xfrm>
          <a:off x="11284772" y="1943996"/>
          <a:ext cx="278804" cy="277841"/>
        </a:xfrm>
        <a:prstGeom prst="heart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125506</xdr:colOff>
      <xdr:row>7</xdr:row>
      <xdr:rowOff>233083</xdr:rowOff>
    </xdr:from>
    <xdr:to>
      <xdr:col>33</xdr:col>
      <xdr:colOff>448236</xdr:colOff>
      <xdr:row>7</xdr:row>
      <xdr:rowOff>537884</xdr:rowOff>
    </xdr:to>
    <xdr:sp macro="" textlink="">
      <xdr:nvSpPr>
        <xdr:cNvPr id="112" name="Étoile à 5 branches 111">
          <a:extLst>
            <a:ext uri="{FF2B5EF4-FFF2-40B4-BE49-F238E27FC236}">
              <a16:creationId xmlns:a16="http://schemas.microsoft.com/office/drawing/2014/main" id="{00000000-0008-0000-0800-000070000000}"/>
            </a:ext>
          </a:extLst>
        </xdr:cNvPr>
        <xdr:cNvSpPr/>
      </xdr:nvSpPr>
      <xdr:spPr>
        <a:xfrm>
          <a:off x="11159266" y="2854363"/>
          <a:ext cx="322730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555812</xdr:colOff>
      <xdr:row>7</xdr:row>
      <xdr:rowOff>242047</xdr:rowOff>
    </xdr:from>
    <xdr:to>
      <xdr:col>34</xdr:col>
      <xdr:colOff>206189</xdr:colOff>
      <xdr:row>7</xdr:row>
      <xdr:rowOff>546848</xdr:rowOff>
    </xdr:to>
    <xdr:sp macro="" textlink="">
      <xdr:nvSpPr>
        <xdr:cNvPr id="113" name="Étoile à 5 branches 112">
          <a:extLst>
            <a:ext uri="{FF2B5EF4-FFF2-40B4-BE49-F238E27FC236}">
              <a16:creationId xmlns:a16="http://schemas.microsoft.com/office/drawing/2014/main" id="{00000000-0008-0000-0800-000071000000}"/>
            </a:ext>
          </a:extLst>
        </xdr:cNvPr>
        <xdr:cNvSpPr/>
      </xdr:nvSpPr>
      <xdr:spPr>
        <a:xfrm>
          <a:off x="11589572" y="2863327"/>
          <a:ext cx="320937" cy="304801"/>
        </a:xfrm>
        <a:prstGeom prst="star5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33</xdr:col>
      <xdr:colOff>340659</xdr:colOff>
      <xdr:row>9</xdr:row>
      <xdr:rowOff>134471</xdr:rowOff>
    </xdr:from>
    <xdr:to>
      <xdr:col>34</xdr:col>
      <xdr:colOff>840</xdr:colOff>
      <xdr:row>9</xdr:row>
      <xdr:rowOff>242046</xdr:rowOff>
    </xdr:to>
    <xdr:sp macro="" textlink="">
      <xdr:nvSpPr>
        <xdr:cNvPr id="114" name="Flèche droite 113">
          <a:extLst>
            <a:ext uri="{FF2B5EF4-FFF2-40B4-BE49-F238E27FC236}">
              <a16:creationId xmlns:a16="http://schemas.microsoft.com/office/drawing/2014/main" id="{00000000-0008-0000-0800-000072000000}"/>
            </a:ext>
          </a:extLst>
        </xdr:cNvPr>
        <xdr:cNvSpPr/>
      </xdr:nvSpPr>
      <xdr:spPr>
        <a:xfrm>
          <a:off x="11374419" y="3693011"/>
          <a:ext cx="324000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 editAs="oneCell">
    <xdr:from>
      <xdr:col>34</xdr:col>
      <xdr:colOff>152400</xdr:colOff>
      <xdr:row>9</xdr:row>
      <xdr:rowOff>143436</xdr:rowOff>
    </xdr:from>
    <xdr:to>
      <xdr:col>34</xdr:col>
      <xdr:colOff>476400</xdr:colOff>
      <xdr:row>9</xdr:row>
      <xdr:rowOff>251011</xdr:rowOff>
    </xdr:to>
    <xdr:sp macro="" textlink="">
      <xdr:nvSpPr>
        <xdr:cNvPr id="115" name="Flèche droite 114">
          <a:extLst>
            <a:ext uri="{FF2B5EF4-FFF2-40B4-BE49-F238E27FC236}">
              <a16:creationId xmlns:a16="http://schemas.microsoft.com/office/drawing/2014/main" id="{00000000-0008-0000-0800-000073000000}"/>
            </a:ext>
          </a:extLst>
        </xdr:cNvPr>
        <xdr:cNvSpPr/>
      </xdr:nvSpPr>
      <xdr:spPr>
        <a:xfrm>
          <a:off x="11856720" y="3701976"/>
          <a:ext cx="324000" cy="107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 fLocksWithSheet="0"/>
  </xdr:twoCellAnchor>
  <xdr:twoCellAnchor>
    <xdr:from>
      <xdr:col>11</xdr:col>
      <xdr:colOff>0</xdr:colOff>
      <xdr:row>2</xdr:row>
      <xdr:rowOff>165652</xdr:rowOff>
    </xdr:from>
    <xdr:to>
      <xdr:col>11</xdr:col>
      <xdr:colOff>1223365</xdr:colOff>
      <xdr:row>3</xdr:row>
      <xdr:rowOff>766354</xdr:rowOff>
    </xdr:to>
    <xdr:sp macro="" textlink="">
      <xdr:nvSpPr>
        <xdr:cNvPr id="71" name="Rectangle à coins arrondis 1">
          <a:extLst>
            <a:ext uri="{FF2B5EF4-FFF2-40B4-BE49-F238E27FC236}">
              <a16:creationId xmlns:a16="http://schemas.microsoft.com/office/drawing/2014/main" id="{6B356498-960E-4E47-A14F-6DBA92031968}"/>
            </a:ext>
          </a:extLst>
        </xdr:cNvPr>
        <xdr:cNvSpPr/>
      </xdr:nvSpPr>
      <xdr:spPr>
        <a:xfrm>
          <a:off x="6667500" y="1660344"/>
          <a:ext cx="1204315" cy="761895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2</xdr:row>
      <xdr:rowOff>165652</xdr:rowOff>
    </xdr:from>
    <xdr:to>
      <xdr:col>13</xdr:col>
      <xdr:colOff>1223365</xdr:colOff>
      <xdr:row>3</xdr:row>
      <xdr:rowOff>766354</xdr:rowOff>
    </xdr:to>
    <xdr:sp macro="" textlink="">
      <xdr:nvSpPr>
        <xdr:cNvPr id="72" name="Rectangle à coins arrondis 2">
          <a:extLst>
            <a:ext uri="{FF2B5EF4-FFF2-40B4-BE49-F238E27FC236}">
              <a16:creationId xmlns:a16="http://schemas.microsoft.com/office/drawing/2014/main" id="{03D1EC3C-915E-4FFC-8568-9CF8FC2312DA}"/>
            </a:ext>
          </a:extLst>
        </xdr:cNvPr>
        <xdr:cNvSpPr/>
      </xdr:nvSpPr>
      <xdr:spPr>
        <a:xfrm>
          <a:off x="7964365" y="1660344"/>
          <a:ext cx="1204315" cy="761895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1223365</xdr:colOff>
      <xdr:row>3</xdr:row>
      <xdr:rowOff>766354</xdr:rowOff>
    </xdr:to>
    <xdr:sp macro="" textlink="">
      <xdr:nvSpPr>
        <xdr:cNvPr id="76" name="Rectangle à coins arrondis 14">
          <a:extLst>
            <a:ext uri="{FF2B5EF4-FFF2-40B4-BE49-F238E27FC236}">
              <a16:creationId xmlns:a16="http://schemas.microsoft.com/office/drawing/2014/main" id="{CBAEBCE0-4510-471D-9B33-EACBD5C3AB01}"/>
            </a:ext>
          </a:extLst>
        </xdr:cNvPr>
        <xdr:cNvSpPr/>
      </xdr:nvSpPr>
      <xdr:spPr>
        <a:xfrm>
          <a:off x="5370635" y="1655885"/>
          <a:ext cx="1204315" cy="766354"/>
        </a:xfrm>
        <a:prstGeom prst="roundRect">
          <a:avLst/>
        </a:prstGeom>
        <a:noFill/>
        <a:ln w="22225"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11</xdr:row>
      <xdr:rowOff>0</xdr:rowOff>
    </xdr:from>
    <xdr:to>
      <xdr:col>8</xdr:col>
      <xdr:colOff>2699</xdr:colOff>
      <xdr:row>12</xdr:row>
      <xdr:rowOff>4354</xdr:rowOff>
    </xdr:to>
    <xdr:sp macro="" textlink="">
      <xdr:nvSpPr>
        <xdr:cNvPr id="96" name="Rectangle à coins arrondis 47">
          <a:extLst>
            <a:ext uri="{FF2B5EF4-FFF2-40B4-BE49-F238E27FC236}">
              <a16:creationId xmlns:a16="http://schemas.microsoft.com/office/drawing/2014/main" id="{9449E03C-A951-46E5-8A8F-4EAC20FC9C65}"/>
            </a:ext>
          </a:extLst>
        </xdr:cNvPr>
        <xdr:cNvSpPr/>
      </xdr:nvSpPr>
      <xdr:spPr>
        <a:xfrm>
          <a:off x="4073769" y="4425462"/>
          <a:ext cx="1204315" cy="766354"/>
        </a:xfrm>
        <a:prstGeom prst="roundRect">
          <a:avLst/>
        </a:prstGeom>
        <a:noFill/>
        <a:ln w="22225"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1223365</xdr:colOff>
      <xdr:row>3</xdr:row>
      <xdr:rowOff>766354</xdr:rowOff>
    </xdr:to>
    <xdr:sp macro="" textlink="">
      <xdr:nvSpPr>
        <xdr:cNvPr id="118" name="Rectangle à coins arrondis 8">
          <a:extLst>
            <a:ext uri="{FF2B5EF4-FFF2-40B4-BE49-F238E27FC236}">
              <a16:creationId xmlns:a16="http://schemas.microsoft.com/office/drawing/2014/main" id="{74CB74D0-EDB1-412F-9E58-303A0787A0C3}"/>
            </a:ext>
          </a:extLst>
        </xdr:cNvPr>
        <xdr:cNvSpPr/>
      </xdr:nvSpPr>
      <xdr:spPr>
        <a:xfrm>
          <a:off x="5370635" y="4425462"/>
          <a:ext cx="1204315" cy="766354"/>
        </a:xfrm>
        <a:prstGeom prst="roundRect">
          <a:avLst/>
        </a:prstGeom>
        <a:noFill/>
        <a:ln w="2222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9</xdr:col>
      <xdr:colOff>0</xdr:colOff>
      <xdr:row>11</xdr:row>
      <xdr:rowOff>0</xdr:rowOff>
    </xdr:from>
    <xdr:to>
      <xdr:col>10</xdr:col>
      <xdr:colOff>2699</xdr:colOff>
      <xdr:row>12</xdr:row>
      <xdr:rowOff>4354</xdr:rowOff>
    </xdr:to>
    <xdr:sp macro="" textlink="">
      <xdr:nvSpPr>
        <xdr:cNvPr id="120" name="Rectangle à coins arrondis 47">
          <a:extLst>
            <a:ext uri="{FF2B5EF4-FFF2-40B4-BE49-F238E27FC236}">
              <a16:creationId xmlns:a16="http://schemas.microsoft.com/office/drawing/2014/main" id="{03459A0D-8F86-47D4-B523-6848EEDB92E7}"/>
            </a:ext>
          </a:extLst>
        </xdr:cNvPr>
        <xdr:cNvSpPr/>
      </xdr:nvSpPr>
      <xdr:spPr>
        <a:xfrm>
          <a:off x="4073769" y="4425462"/>
          <a:ext cx="1204315" cy="766354"/>
        </a:xfrm>
        <a:prstGeom prst="roundRect">
          <a:avLst/>
        </a:prstGeom>
        <a:noFill/>
        <a:ln w="22225"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5</xdr:col>
      <xdr:colOff>0</xdr:colOff>
      <xdr:row>3</xdr:row>
      <xdr:rowOff>0</xdr:rowOff>
    </xdr:from>
    <xdr:to>
      <xdr:col>6</xdr:col>
      <xdr:colOff>2700</xdr:colOff>
      <xdr:row>4</xdr:row>
      <xdr:rowOff>4354</xdr:rowOff>
    </xdr:to>
    <xdr:sp macro="" textlink="">
      <xdr:nvSpPr>
        <xdr:cNvPr id="8" name="Rectangle à coins arrondis 8">
          <a:extLst>
            <a:ext uri="{FF2B5EF4-FFF2-40B4-BE49-F238E27FC236}">
              <a16:creationId xmlns:a16="http://schemas.microsoft.com/office/drawing/2014/main" id="{5C677DFF-D525-40C3-963C-96C20DA5CF90}"/>
            </a:ext>
          </a:extLst>
        </xdr:cNvPr>
        <xdr:cNvSpPr/>
      </xdr:nvSpPr>
      <xdr:spPr>
        <a:xfrm>
          <a:off x="2776904" y="732692"/>
          <a:ext cx="1204315" cy="766354"/>
        </a:xfrm>
        <a:prstGeom prst="roundRect">
          <a:avLst/>
        </a:prstGeom>
        <a:noFill/>
        <a:ln w="2222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8</xdr:col>
      <xdr:colOff>2699</xdr:colOff>
      <xdr:row>4</xdr:row>
      <xdr:rowOff>4354</xdr:rowOff>
    </xdr:to>
    <xdr:sp macro="" textlink="">
      <xdr:nvSpPr>
        <xdr:cNvPr id="9" name="Rectangle à coins arrondis 8">
          <a:extLst>
            <a:ext uri="{FF2B5EF4-FFF2-40B4-BE49-F238E27FC236}">
              <a16:creationId xmlns:a16="http://schemas.microsoft.com/office/drawing/2014/main" id="{D3266F99-D250-4366-8A40-CCE979606ADA}"/>
            </a:ext>
          </a:extLst>
        </xdr:cNvPr>
        <xdr:cNvSpPr/>
      </xdr:nvSpPr>
      <xdr:spPr>
        <a:xfrm>
          <a:off x="4073769" y="732692"/>
          <a:ext cx="1204315" cy="766354"/>
        </a:xfrm>
        <a:prstGeom prst="roundRect">
          <a:avLst/>
        </a:prstGeom>
        <a:noFill/>
        <a:ln w="2222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0</xdr:colOff>
      <xdr:row>10</xdr:row>
      <xdr:rowOff>165652</xdr:rowOff>
    </xdr:from>
    <xdr:to>
      <xdr:col>11</xdr:col>
      <xdr:colOff>1223365</xdr:colOff>
      <xdr:row>11</xdr:row>
      <xdr:rowOff>766354</xdr:rowOff>
    </xdr:to>
    <xdr:sp macro="" textlink="">
      <xdr:nvSpPr>
        <xdr:cNvPr id="31" name="Rectangle à coins arrondis 5">
          <a:extLst>
            <a:ext uri="{FF2B5EF4-FFF2-40B4-BE49-F238E27FC236}">
              <a16:creationId xmlns:a16="http://schemas.microsoft.com/office/drawing/2014/main" id="{DB88B09D-B03C-41B9-8DA6-1E205F6A9088}"/>
            </a:ext>
          </a:extLst>
        </xdr:cNvPr>
        <xdr:cNvSpPr/>
      </xdr:nvSpPr>
      <xdr:spPr>
        <a:xfrm>
          <a:off x="6667500" y="3506729"/>
          <a:ext cx="1204315" cy="761894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0</xdr:colOff>
      <xdr:row>10</xdr:row>
      <xdr:rowOff>165652</xdr:rowOff>
    </xdr:from>
    <xdr:to>
      <xdr:col>13</xdr:col>
      <xdr:colOff>1223365</xdr:colOff>
      <xdr:row>11</xdr:row>
      <xdr:rowOff>766354</xdr:rowOff>
    </xdr:to>
    <xdr:sp macro="" textlink="">
      <xdr:nvSpPr>
        <xdr:cNvPr id="32" name="Rectangle à coins arrondis 5">
          <a:extLst>
            <a:ext uri="{FF2B5EF4-FFF2-40B4-BE49-F238E27FC236}">
              <a16:creationId xmlns:a16="http://schemas.microsoft.com/office/drawing/2014/main" id="{83E4F8FA-6D8A-4D62-A950-3EFAE13299FD}"/>
            </a:ext>
          </a:extLst>
        </xdr:cNvPr>
        <xdr:cNvSpPr/>
      </xdr:nvSpPr>
      <xdr:spPr>
        <a:xfrm>
          <a:off x="6667500" y="3506729"/>
          <a:ext cx="1204315" cy="761894"/>
        </a:xfrm>
        <a:prstGeom prst="roundRect">
          <a:avLst/>
        </a:prstGeom>
        <a:noFill/>
        <a:ln w="2222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is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 des élèves"/>
      <sheetName val="Feuil1"/>
      <sheetName val="Documents"/>
      <sheetName val="Justificatifs COOP"/>
      <sheetName val="Etiquettes"/>
    </sheetNames>
    <sheetDataSet>
      <sheetData sheetId="0">
        <row r="4">
          <cell r="F4"/>
        </row>
        <row r="13">
          <cell r="E13" t="str">
            <v>Prénom1</v>
          </cell>
          <cell r="F13">
            <v>41546</v>
          </cell>
        </row>
        <row r="14">
          <cell r="E14" t="str">
            <v>Prénom2</v>
          </cell>
          <cell r="F14">
            <v>41482</v>
          </cell>
        </row>
        <row r="15">
          <cell r="E15"/>
          <cell r="F15"/>
        </row>
        <row r="16">
          <cell r="E16"/>
          <cell r="F16"/>
        </row>
        <row r="17">
          <cell r="E17"/>
          <cell r="F17"/>
        </row>
        <row r="18">
          <cell r="E18"/>
          <cell r="F18"/>
        </row>
        <row r="19">
          <cell r="E19"/>
          <cell r="F19"/>
        </row>
        <row r="20">
          <cell r="E20"/>
          <cell r="F20"/>
        </row>
        <row r="21">
          <cell r="E21"/>
          <cell r="F21"/>
        </row>
        <row r="22">
          <cell r="E22"/>
          <cell r="F22"/>
        </row>
        <row r="23">
          <cell r="E23"/>
          <cell r="F23"/>
        </row>
        <row r="24">
          <cell r="E24"/>
          <cell r="F24"/>
        </row>
        <row r="25">
          <cell r="E25"/>
          <cell r="F25"/>
        </row>
        <row r="26">
          <cell r="E26"/>
          <cell r="F26"/>
        </row>
        <row r="27">
          <cell r="E27"/>
          <cell r="F27"/>
        </row>
        <row r="28">
          <cell r="E28"/>
          <cell r="F28"/>
        </row>
        <row r="29">
          <cell r="E29"/>
          <cell r="F29"/>
        </row>
        <row r="30">
          <cell r="E30"/>
          <cell r="F30"/>
        </row>
        <row r="31">
          <cell r="E31"/>
          <cell r="F31"/>
        </row>
        <row r="32">
          <cell r="E32"/>
          <cell r="F32"/>
        </row>
        <row r="33">
          <cell r="E33"/>
          <cell r="F33"/>
        </row>
        <row r="34">
          <cell r="E34"/>
          <cell r="F34"/>
        </row>
        <row r="35">
          <cell r="E35"/>
          <cell r="F35"/>
        </row>
        <row r="36">
          <cell r="E36"/>
          <cell r="F36"/>
        </row>
        <row r="37">
          <cell r="E37"/>
          <cell r="F37"/>
        </row>
        <row r="38">
          <cell r="E38"/>
          <cell r="F38"/>
        </row>
        <row r="39">
          <cell r="E39"/>
          <cell r="F39"/>
        </row>
        <row r="40">
          <cell r="E40"/>
          <cell r="F40"/>
        </row>
        <row r="41">
          <cell r="E41"/>
          <cell r="F41"/>
        </row>
        <row r="42">
          <cell r="E42"/>
          <cell r="F42"/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agenda.xls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theme="9" tint="-0.499984740745262"/>
    <pageSetUpPr fitToPage="1"/>
  </sheetPr>
  <dimension ref="A1:GE375"/>
  <sheetViews>
    <sheetView showGridLines="0" showRowColHeaders="0" tabSelected="1" zoomScaleNormal="100" workbookViewId="0">
      <selection activeCell="D27" sqref="D27"/>
    </sheetView>
  </sheetViews>
  <sheetFormatPr baseColWidth="10" defaultColWidth="3.28515625" defaultRowHeight="12.75" x14ac:dyDescent="0.2"/>
  <cols>
    <col min="1" max="3" width="8.7109375" style="125" customWidth="1"/>
    <col min="4" max="34" width="4.28515625" style="125" customWidth="1"/>
    <col min="35" max="37" width="3.28515625" style="125"/>
    <col min="38" max="40" width="3.28515625" style="125" customWidth="1"/>
    <col min="41" max="41" width="11.5703125" style="125" hidden="1" customWidth="1"/>
    <col min="42" max="51" width="3.28515625" style="125" hidden="1" customWidth="1"/>
    <col min="52" max="52" width="5.140625" style="125" hidden="1" customWidth="1"/>
    <col min="53" max="77" width="3.28515625" style="125" hidden="1" customWidth="1"/>
    <col min="78" max="78" width="23.5703125" style="71" hidden="1" customWidth="1"/>
    <col min="79" max="93" width="3.28515625" style="125" hidden="1" customWidth="1"/>
    <col min="94" max="94" width="28.28515625" style="125" hidden="1" customWidth="1"/>
    <col min="95" max="95" width="139.5703125" style="125" hidden="1" customWidth="1"/>
    <col min="96" max="112" width="3.28515625" style="125" customWidth="1"/>
    <col min="113" max="113" width="5.42578125" style="125" customWidth="1"/>
    <col min="114" max="117" width="3.28515625" style="125" customWidth="1"/>
    <col min="118" max="16384" width="3.28515625" style="125"/>
  </cols>
  <sheetData>
    <row r="1" spans="2:95" ht="79.900000000000006" customHeight="1" x14ac:dyDescent="1.25">
      <c r="D1" s="203" t="s">
        <v>788</v>
      </c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  <c r="T1" s="204"/>
      <c r="U1" s="204"/>
      <c r="V1" s="204"/>
      <c r="W1" s="204"/>
      <c r="X1" s="204"/>
      <c r="Y1" s="204"/>
      <c r="Z1" s="204"/>
      <c r="AA1" s="204"/>
      <c r="AB1" s="204"/>
      <c r="AC1" s="204"/>
      <c r="AD1" s="204"/>
      <c r="AE1" s="204"/>
      <c r="AF1" s="204"/>
      <c r="AG1" s="204"/>
      <c r="AH1" s="204"/>
      <c r="AR1" s="210" t="str">
        <f ca="1">PROPER(TEXT(AR3,"jjjj"))</f>
        <v>Lundi</v>
      </c>
      <c r="AS1" s="210"/>
      <c r="AT1" s="210">
        <f ca="1">DAY(AR3)</f>
        <v>29</v>
      </c>
      <c r="AU1" s="210"/>
      <c r="AV1" s="210" t="str">
        <f ca="1">PROPER(TEXT(AR3,"mmmm"))</f>
        <v>Mai</v>
      </c>
      <c r="AW1" s="210"/>
      <c r="AZ1" s="209"/>
      <c r="BA1" s="209"/>
      <c r="BB1" s="209"/>
      <c r="BC1" s="209"/>
      <c r="BD1" s="209"/>
      <c r="BE1" s="209"/>
      <c r="BF1" s="209"/>
      <c r="BP1" s="208" t="str">
        <f ca="1">UPPER(TEXT(TODAY(),"mmm-aaaa"))</f>
        <v>MAI-2023</v>
      </c>
      <c r="BQ1" s="208"/>
      <c r="BR1" s="208"/>
      <c r="BS1" s="208"/>
      <c r="BT1" s="208"/>
      <c r="BU1" s="208"/>
      <c r="BV1" s="208"/>
      <c r="BZ1" s="126" t="s">
        <v>95</v>
      </c>
      <c r="CP1" s="78">
        <f ca="1">TODAY()</f>
        <v>45075</v>
      </c>
      <c r="CQ1" s="127" t="s">
        <v>766</v>
      </c>
    </row>
    <row r="2" spans="2:95" s="49" customFormat="1" ht="19.149999999999999" customHeight="1" x14ac:dyDescent="0.2">
      <c r="D2" s="201" t="s">
        <v>392</v>
      </c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202"/>
      <c r="AB2" s="202"/>
      <c r="AC2" s="202"/>
      <c r="AD2" s="202"/>
      <c r="AE2" s="202"/>
      <c r="AF2" s="202"/>
      <c r="AG2" s="202"/>
      <c r="AH2" s="202"/>
      <c r="AO2" s="95">
        <f ca="1">TODAY()</f>
        <v>45075</v>
      </c>
      <c r="AR2" s="214">
        <v>43850</v>
      </c>
      <c r="AS2" s="214"/>
      <c r="AT2" s="214"/>
      <c r="AU2" s="214"/>
      <c r="AV2" s="214"/>
      <c r="AW2" s="214"/>
      <c r="AX2" s="214"/>
      <c r="AZ2" s="194">
        <f>AR2-DATE(YEAR(AR2),1,1)+1</f>
        <v>20</v>
      </c>
      <c r="BA2" s="195"/>
      <c r="BB2" s="195"/>
      <c r="BC2" s="195"/>
      <c r="BD2" s="195"/>
      <c r="BE2" s="195"/>
      <c r="BF2" s="196"/>
      <c r="BH2" s="194">
        <f>IF(AZ2-59&gt;59,AZ2-59,AZ2+306)</f>
        <v>326</v>
      </c>
      <c r="BI2" s="195"/>
      <c r="BJ2" s="195"/>
      <c r="BK2" s="195"/>
      <c r="BL2" s="195"/>
      <c r="BM2" s="195"/>
      <c r="BN2" s="196"/>
      <c r="BP2" s="200" t="str">
        <f>INDEX(BZ1:BZ366,BH2)</f>
        <v>Sébastien</v>
      </c>
      <c r="BQ2" s="197"/>
      <c r="BR2" s="197"/>
      <c r="BS2" s="197"/>
      <c r="BT2" s="197"/>
      <c r="BU2" s="197"/>
      <c r="BV2" s="198"/>
      <c r="BZ2" s="126" t="s">
        <v>96</v>
      </c>
      <c r="CP2" s="49">
        <f ca="1">CP1-DATE(YEAR(CP1),1,1)+1</f>
        <v>149</v>
      </c>
      <c r="CQ2" s="127" t="s">
        <v>525</v>
      </c>
    </row>
    <row r="3" spans="2:95" ht="24.6" customHeight="1" x14ac:dyDescent="0.2">
      <c r="B3" s="113"/>
      <c r="C3" s="113"/>
      <c r="D3" s="193" t="str">
        <f ca="1">CONCATENATE(AR1," ",AT1," ",AV1," c'est la fête de : ",INDEX($BZ1:$BZ370,BH3))</f>
        <v>Lundi 29 Mai c'est la fête de : Aymar</v>
      </c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3"/>
      <c r="U3" s="193"/>
      <c r="V3" s="193"/>
      <c r="W3" s="193"/>
      <c r="X3" s="193"/>
      <c r="Y3" s="193"/>
      <c r="Z3" s="193"/>
      <c r="AA3" s="193"/>
      <c r="AB3" s="193"/>
      <c r="AC3" s="193"/>
      <c r="AD3" s="193"/>
      <c r="AE3" s="193"/>
      <c r="AF3" s="193"/>
      <c r="AG3" s="193"/>
      <c r="AH3" s="193"/>
      <c r="AI3" s="113"/>
      <c r="AJ3" s="113"/>
      <c r="AK3" s="113"/>
      <c r="AL3" s="113"/>
      <c r="AO3" s="70">
        <f ca="1">WEEKNUM(AO2,2)</f>
        <v>23</v>
      </c>
      <c r="AR3" s="211">
        <f ca="1">TODAY()</f>
        <v>45075</v>
      </c>
      <c r="AS3" s="212"/>
      <c r="AT3" s="212"/>
      <c r="AU3" s="212"/>
      <c r="AV3" s="212"/>
      <c r="AW3" s="212"/>
      <c r="AX3" s="213"/>
      <c r="AZ3" s="194">
        <f ca="1">AR3-DATE(YEAR(AR3),1,1)+1</f>
        <v>149</v>
      </c>
      <c r="BA3" s="195"/>
      <c r="BB3" s="195"/>
      <c r="BC3" s="195"/>
      <c r="BD3" s="195"/>
      <c r="BE3" s="195"/>
      <c r="BF3" s="196"/>
      <c r="BH3" s="194">
        <f ca="1">IF(AZ3-59&gt;1,AZ3-59,AZ3+307)</f>
        <v>90</v>
      </c>
      <c r="BI3" s="197"/>
      <c r="BJ3" s="197"/>
      <c r="BK3" s="197"/>
      <c r="BL3" s="197"/>
      <c r="BM3" s="197"/>
      <c r="BN3" s="198"/>
      <c r="BP3" s="200" t="str">
        <f ca="1">INDEX($BZ1:$BZ500,BH3)</f>
        <v>Aymar</v>
      </c>
      <c r="BQ3" s="197"/>
      <c r="BR3" s="197"/>
      <c r="BS3" s="197"/>
      <c r="BT3" s="197"/>
      <c r="BU3" s="197"/>
      <c r="BV3" s="198"/>
      <c r="BZ3" s="126" t="s">
        <v>97</v>
      </c>
      <c r="CQ3" s="127" t="s">
        <v>526</v>
      </c>
    </row>
    <row r="4" spans="2:95" ht="24.6" customHeight="1" x14ac:dyDescent="0.2">
      <c r="B4" s="113"/>
      <c r="C4" s="113"/>
      <c r="D4" s="193" t="str">
        <f ca="1">CONCATENATE("Semaine : ",AO3," - ",AO5," ème jour de l'année")</f>
        <v>Semaine : 23 - 149 ème jour de l'année</v>
      </c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  <c r="W4" s="193"/>
      <c r="X4" s="193"/>
      <c r="Y4" s="193"/>
      <c r="Z4" s="193"/>
      <c r="AA4" s="193"/>
      <c r="AB4" s="193"/>
      <c r="AC4" s="193"/>
      <c r="AD4" s="193"/>
      <c r="AE4" s="193"/>
      <c r="AF4" s="193"/>
      <c r="AG4" s="193"/>
      <c r="AH4" s="193"/>
      <c r="AI4" s="113"/>
      <c r="AJ4" s="113"/>
      <c r="AK4" s="113"/>
      <c r="AL4" s="113"/>
      <c r="AO4" s="70"/>
      <c r="AR4" s="76"/>
      <c r="AS4" s="76"/>
      <c r="AT4" s="76"/>
      <c r="AU4" s="76"/>
      <c r="AV4" s="76"/>
      <c r="AW4" s="76"/>
      <c r="AX4" s="76"/>
      <c r="AZ4" s="77"/>
      <c r="BA4" s="77"/>
      <c r="BB4" s="77"/>
      <c r="BC4" s="77"/>
      <c r="BD4" s="77"/>
      <c r="BE4" s="77"/>
      <c r="BF4" s="77"/>
      <c r="BH4" s="77"/>
      <c r="BI4" s="49"/>
      <c r="BJ4" s="49"/>
      <c r="BK4" s="49"/>
      <c r="BL4" s="49"/>
      <c r="BM4" s="49"/>
      <c r="BN4" s="49"/>
      <c r="BP4" s="49"/>
      <c r="BQ4" s="49"/>
      <c r="BR4" s="49"/>
      <c r="BS4" s="49"/>
      <c r="BT4" s="49"/>
      <c r="BU4" s="49"/>
      <c r="BV4" s="49"/>
      <c r="BZ4" s="126" t="s">
        <v>98</v>
      </c>
      <c r="CP4" s="79"/>
      <c r="CQ4" s="127" t="s">
        <v>527</v>
      </c>
    </row>
    <row r="5" spans="2:95" ht="27.6" customHeight="1" x14ac:dyDescent="0.2">
      <c r="B5" s="183" t="str">
        <f ca="1">INDEX(CQ1:CQ375,AZ3)</f>
        <v>Est-ce que c'est en remettant toujours au lendemain la catastrophe que nous pourrions faire le jour même que nos l'éviterons? Raymond Devos</v>
      </c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O5" s="125">
        <f ca="1">TODAY()-DATE(YEAR(TODAY()),1,0)</f>
        <v>149</v>
      </c>
      <c r="AR5" s="76"/>
      <c r="AS5" s="76"/>
      <c r="AT5" s="76"/>
      <c r="AU5" s="76"/>
      <c r="AV5" s="76"/>
      <c r="AW5" s="76"/>
      <c r="AX5" s="76"/>
      <c r="AZ5" s="77"/>
      <c r="BA5" s="77"/>
      <c r="BB5" s="77"/>
      <c r="BC5" s="77"/>
      <c r="BD5" s="77"/>
      <c r="BE5" s="77"/>
      <c r="BF5" s="77"/>
      <c r="BH5" s="77"/>
      <c r="BI5" s="49"/>
      <c r="BJ5" s="49"/>
      <c r="BK5" s="49"/>
      <c r="BL5" s="49"/>
      <c r="BM5" s="49"/>
      <c r="BN5" s="49"/>
      <c r="BP5" s="49"/>
      <c r="BQ5" s="49"/>
      <c r="BR5" s="49"/>
      <c r="BS5" s="49"/>
      <c r="BT5" s="49"/>
      <c r="BU5" s="49"/>
      <c r="BV5" s="49"/>
      <c r="BZ5" s="126" t="s">
        <v>99</v>
      </c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49"/>
      <c r="CP5" s="49"/>
      <c r="CQ5" s="127" t="s">
        <v>528</v>
      </c>
    </row>
    <row r="6" spans="2:95" s="49" customFormat="1" ht="27" customHeight="1" thickBot="1" x14ac:dyDescent="0.25">
      <c r="D6" s="207" t="s">
        <v>11</v>
      </c>
      <c r="E6" s="207"/>
      <c r="F6" s="207"/>
      <c r="G6" s="207"/>
      <c r="H6" s="207"/>
      <c r="I6" s="207"/>
      <c r="J6" s="207"/>
      <c r="K6" s="46"/>
      <c r="L6" s="184" t="s">
        <v>12</v>
      </c>
      <c r="M6" s="184"/>
      <c r="N6" s="184"/>
      <c r="O6" s="184"/>
      <c r="P6" s="184"/>
      <c r="Q6" s="184"/>
      <c r="R6" s="184"/>
      <c r="S6" s="47"/>
      <c r="T6" s="206" t="s">
        <v>13</v>
      </c>
      <c r="U6" s="206"/>
      <c r="V6" s="206"/>
      <c r="W6" s="206"/>
      <c r="X6" s="206"/>
      <c r="Y6" s="206"/>
      <c r="Z6" s="206"/>
      <c r="AA6" s="46"/>
      <c r="AB6" s="205" t="s">
        <v>14</v>
      </c>
      <c r="AC6" s="205"/>
      <c r="AD6" s="205"/>
      <c r="AE6" s="205"/>
      <c r="AF6" s="205"/>
      <c r="AG6" s="205"/>
      <c r="AH6" s="205"/>
      <c r="AI6" s="48"/>
      <c r="AR6" s="182" t="s">
        <v>11</v>
      </c>
      <c r="AS6" s="182"/>
      <c r="AT6" s="182"/>
      <c r="AU6" s="182"/>
      <c r="AV6" s="182"/>
      <c r="AW6" s="182"/>
      <c r="AX6" s="182"/>
      <c r="AY6" s="46"/>
      <c r="AZ6" s="177" t="s">
        <v>12</v>
      </c>
      <c r="BA6" s="177"/>
      <c r="BB6" s="177"/>
      <c r="BC6" s="177"/>
      <c r="BD6" s="177"/>
      <c r="BE6" s="177"/>
      <c r="BF6" s="177"/>
      <c r="BG6" s="47"/>
      <c r="BH6" s="181" t="s">
        <v>13</v>
      </c>
      <c r="BI6" s="181"/>
      <c r="BJ6" s="181"/>
      <c r="BK6" s="181"/>
      <c r="BL6" s="181"/>
      <c r="BM6" s="181"/>
      <c r="BN6" s="181"/>
      <c r="BO6" s="46"/>
      <c r="BP6" s="172" t="s">
        <v>14</v>
      </c>
      <c r="BQ6" s="172"/>
      <c r="BR6" s="172"/>
      <c r="BS6" s="172"/>
      <c r="BT6" s="172"/>
      <c r="BU6" s="172"/>
      <c r="BV6" s="172"/>
      <c r="BZ6" s="126" t="s">
        <v>100</v>
      </c>
      <c r="CA6" s="125"/>
      <c r="CB6" s="125"/>
      <c r="CC6" s="125"/>
      <c r="CD6" s="125"/>
      <c r="CE6" s="125"/>
      <c r="CF6" s="125"/>
      <c r="CG6" s="125"/>
      <c r="CH6" s="125"/>
      <c r="CI6" s="125"/>
      <c r="CJ6" s="125"/>
      <c r="CK6" s="125"/>
      <c r="CL6" s="125"/>
      <c r="CM6" s="125"/>
      <c r="CN6" s="125"/>
      <c r="CO6" s="125"/>
      <c r="CP6" s="125"/>
      <c r="CQ6" s="127" t="s">
        <v>529</v>
      </c>
    </row>
    <row r="7" spans="2:95" ht="16.149999999999999" customHeight="1" thickBot="1" x14ac:dyDescent="0.3">
      <c r="D7" s="44" t="s">
        <v>1</v>
      </c>
      <c r="E7" s="44" t="s">
        <v>2</v>
      </c>
      <c r="F7" s="44" t="s">
        <v>2</v>
      </c>
      <c r="G7" s="44" t="s">
        <v>3</v>
      </c>
      <c r="H7" s="44" t="s">
        <v>4</v>
      </c>
      <c r="I7" s="45" t="s">
        <v>5</v>
      </c>
      <c r="J7" s="45" t="s">
        <v>6</v>
      </c>
      <c r="K7" s="17"/>
      <c r="L7" s="44" t="s">
        <v>1</v>
      </c>
      <c r="M7" s="44" t="s">
        <v>2</v>
      </c>
      <c r="N7" s="44" t="s">
        <v>2</v>
      </c>
      <c r="O7" s="44" t="s">
        <v>3</v>
      </c>
      <c r="P7" s="44" t="s">
        <v>4</v>
      </c>
      <c r="Q7" s="45" t="s">
        <v>5</v>
      </c>
      <c r="R7" s="45" t="s">
        <v>6</v>
      </c>
      <c r="S7" s="18"/>
      <c r="T7" s="44" t="s">
        <v>1</v>
      </c>
      <c r="U7" s="44" t="s">
        <v>2</v>
      </c>
      <c r="V7" s="44" t="s">
        <v>2</v>
      </c>
      <c r="W7" s="44" t="s">
        <v>3</v>
      </c>
      <c r="X7" s="44" t="s">
        <v>4</v>
      </c>
      <c r="Y7" s="45" t="s">
        <v>5</v>
      </c>
      <c r="Z7" s="45" t="s">
        <v>6</v>
      </c>
      <c r="AA7" s="17"/>
      <c r="AB7" s="44" t="s">
        <v>1</v>
      </c>
      <c r="AC7" s="44" t="s">
        <v>2</v>
      </c>
      <c r="AD7" s="44" t="s">
        <v>2</v>
      </c>
      <c r="AE7" s="44" t="s">
        <v>3</v>
      </c>
      <c r="AF7" s="44" t="s">
        <v>4</v>
      </c>
      <c r="AG7" s="45" t="s">
        <v>5</v>
      </c>
      <c r="AH7" s="45" t="s">
        <v>6</v>
      </c>
      <c r="AI7"/>
      <c r="AQ7" s="19"/>
      <c r="AR7" s="16" t="s">
        <v>1</v>
      </c>
      <c r="AS7" s="16" t="s">
        <v>2</v>
      </c>
      <c r="AT7" s="16" t="s">
        <v>2</v>
      </c>
      <c r="AU7" s="16" t="s">
        <v>3</v>
      </c>
      <c r="AV7" s="16" t="s">
        <v>4</v>
      </c>
      <c r="AW7" s="20" t="s">
        <v>5</v>
      </c>
      <c r="AX7" s="20" t="s">
        <v>6</v>
      </c>
      <c r="AY7" s="17"/>
      <c r="AZ7" s="16" t="s">
        <v>1</v>
      </c>
      <c r="BA7" s="16" t="s">
        <v>2</v>
      </c>
      <c r="BB7" s="16" t="s">
        <v>2</v>
      </c>
      <c r="BC7" s="16" t="s">
        <v>3</v>
      </c>
      <c r="BD7" s="16" t="s">
        <v>4</v>
      </c>
      <c r="BE7" s="20" t="s">
        <v>5</v>
      </c>
      <c r="BF7" s="20" t="s">
        <v>6</v>
      </c>
      <c r="BG7" s="18"/>
      <c r="BH7" s="16" t="s">
        <v>1</v>
      </c>
      <c r="BI7" s="16" t="s">
        <v>2</v>
      </c>
      <c r="BJ7" s="16" t="s">
        <v>2</v>
      </c>
      <c r="BK7" s="16" t="s">
        <v>3</v>
      </c>
      <c r="BL7" s="16" t="s">
        <v>4</v>
      </c>
      <c r="BM7" s="20" t="s">
        <v>5</v>
      </c>
      <c r="BN7" s="20" t="s">
        <v>6</v>
      </c>
      <c r="BO7" s="17"/>
      <c r="BP7" s="16" t="s">
        <v>1</v>
      </c>
      <c r="BQ7" s="16" t="s">
        <v>2</v>
      </c>
      <c r="BR7" s="16" t="s">
        <v>2</v>
      </c>
      <c r="BS7" s="16" t="s">
        <v>3</v>
      </c>
      <c r="BT7" s="16" t="s">
        <v>4</v>
      </c>
      <c r="BU7" s="20" t="s">
        <v>5</v>
      </c>
      <c r="BV7" s="20" t="s">
        <v>6</v>
      </c>
      <c r="BZ7" s="126" t="s">
        <v>101</v>
      </c>
      <c r="CF7" s="70"/>
      <c r="CQ7" s="127" t="s">
        <v>530</v>
      </c>
    </row>
    <row r="8" spans="2:95" x14ac:dyDescent="0.2">
      <c r="D8" s="51"/>
      <c r="E8" s="51"/>
      <c r="F8" s="51" t="s">
        <v>7</v>
      </c>
      <c r="G8" s="51"/>
      <c r="H8" s="51">
        <v>1</v>
      </c>
      <c r="I8" s="52">
        <f>H8+1</f>
        <v>2</v>
      </c>
      <c r="J8" s="52">
        <f>I8+1</f>
        <v>3</v>
      </c>
      <c r="K8" s="51"/>
      <c r="L8" s="51"/>
      <c r="M8" s="51"/>
      <c r="N8" s="59"/>
      <c r="O8" s="59"/>
      <c r="P8" s="59"/>
      <c r="Q8" s="103"/>
      <c r="R8" s="103">
        <v>1</v>
      </c>
      <c r="S8" s="53"/>
      <c r="T8" s="72" t="s">
        <v>7</v>
      </c>
      <c r="U8" s="72" t="s">
        <v>7</v>
      </c>
      <c r="V8" s="167">
        <v>1</v>
      </c>
      <c r="W8" s="114">
        <f t="shared" ref="W8:Z8" si="0">V8+1</f>
        <v>2</v>
      </c>
      <c r="X8" s="114">
        <f t="shared" si="0"/>
        <v>3</v>
      </c>
      <c r="Y8" s="115">
        <f t="shared" si="0"/>
        <v>4</v>
      </c>
      <c r="Z8" s="115">
        <f t="shared" si="0"/>
        <v>5</v>
      </c>
      <c r="AA8" s="51"/>
      <c r="AB8" s="51"/>
      <c r="AC8" s="51"/>
      <c r="AD8" s="51" t="s">
        <v>7</v>
      </c>
      <c r="AE8" s="51"/>
      <c r="AF8" s="51">
        <v>1</v>
      </c>
      <c r="AG8" s="52">
        <f>AF8+1</f>
        <v>2</v>
      </c>
      <c r="AH8" s="52">
        <f>AG8+1</f>
        <v>3</v>
      </c>
      <c r="AI8"/>
      <c r="AR8" s="17"/>
      <c r="AS8" s="17">
        <f>Septembre!R1</f>
        <v>0</v>
      </c>
      <c r="AT8" s="17">
        <f>Septembre!S1</f>
        <v>0</v>
      </c>
      <c r="AU8" s="17">
        <f>Septembre!T1</f>
        <v>0</v>
      </c>
      <c r="AV8" s="17">
        <f>Septembre!U1</f>
        <v>0</v>
      </c>
      <c r="AW8" s="17">
        <f>Septembre!V1</f>
        <v>0</v>
      </c>
      <c r="AX8" s="17">
        <f>Septembre!W1</f>
        <v>0</v>
      </c>
      <c r="AY8" s="17"/>
      <c r="AZ8" s="17" t="s">
        <v>7</v>
      </c>
      <c r="BA8" s="17"/>
      <c r="BB8" s="17"/>
      <c r="BC8" s="17"/>
      <c r="BD8" s="17"/>
      <c r="BE8" s="17">
        <f>Octobre!V1</f>
        <v>0</v>
      </c>
      <c r="BF8" s="17">
        <f>Octobre!W1</f>
        <v>0</v>
      </c>
      <c r="BG8" s="18"/>
      <c r="BH8" s="17" t="s">
        <v>7</v>
      </c>
      <c r="BI8" s="17">
        <f>Novembre!R1</f>
        <v>0</v>
      </c>
      <c r="BJ8" s="17">
        <f>Novembre!S1</f>
        <v>0</v>
      </c>
      <c r="BK8" s="17">
        <f>Novembre!T1</f>
        <v>0</v>
      </c>
      <c r="BL8" s="17">
        <f>Novembre!U1</f>
        <v>0</v>
      </c>
      <c r="BM8" s="17">
        <f>Novembre!V1</f>
        <v>0</v>
      </c>
      <c r="BN8" s="17">
        <f>Novembre!W1</f>
        <v>0</v>
      </c>
      <c r="BO8" s="17"/>
      <c r="BP8" s="17" t="s">
        <v>7</v>
      </c>
      <c r="BQ8" s="17" t="s">
        <v>7</v>
      </c>
      <c r="BR8" s="17" t="s">
        <v>7</v>
      </c>
      <c r="BS8" s="17">
        <f>Décembre!T1</f>
        <v>0</v>
      </c>
      <c r="BT8" s="17">
        <f>Décembre!U1</f>
        <v>0</v>
      </c>
      <c r="BU8" s="17">
        <f>Décembre!V1</f>
        <v>0</v>
      </c>
      <c r="BV8" s="17">
        <f>Décembre!W1</f>
        <v>0</v>
      </c>
      <c r="BZ8" s="126" t="s">
        <v>102</v>
      </c>
      <c r="CA8" s="125" t="s">
        <v>7</v>
      </c>
      <c r="CQ8" s="127" t="s">
        <v>531</v>
      </c>
    </row>
    <row r="9" spans="2:95" x14ac:dyDescent="0.2">
      <c r="D9" s="51">
        <f>J8+1</f>
        <v>4</v>
      </c>
      <c r="E9" s="51">
        <f>D9+1</f>
        <v>5</v>
      </c>
      <c r="F9" s="51">
        <f t="shared" ref="F9:J9" si="1">E9+1</f>
        <v>6</v>
      </c>
      <c r="G9" s="51">
        <f t="shared" si="1"/>
        <v>7</v>
      </c>
      <c r="H9" s="51">
        <f t="shared" si="1"/>
        <v>8</v>
      </c>
      <c r="I9" s="52">
        <f t="shared" si="1"/>
        <v>9</v>
      </c>
      <c r="J9" s="52">
        <f t="shared" si="1"/>
        <v>10</v>
      </c>
      <c r="K9" s="51"/>
      <c r="L9" s="51">
        <f>R8+1</f>
        <v>2</v>
      </c>
      <c r="M9" s="51">
        <f>L9+1</f>
        <v>3</v>
      </c>
      <c r="N9" s="51">
        <f t="shared" ref="N9:R9" si="2">M9+1</f>
        <v>4</v>
      </c>
      <c r="O9" s="51">
        <f t="shared" si="2"/>
        <v>5</v>
      </c>
      <c r="P9" s="51">
        <f t="shared" si="2"/>
        <v>6</v>
      </c>
      <c r="Q9" s="52">
        <f t="shared" si="2"/>
        <v>7</v>
      </c>
      <c r="R9" s="52">
        <f t="shared" si="2"/>
        <v>8</v>
      </c>
      <c r="S9" s="53"/>
      <c r="T9" s="51">
        <f>Z8+1</f>
        <v>6</v>
      </c>
      <c r="U9" s="51">
        <f>T9+1</f>
        <v>7</v>
      </c>
      <c r="V9" s="51">
        <f t="shared" ref="V9:Z9" si="3">U9+1</f>
        <v>8</v>
      </c>
      <c r="W9" s="51">
        <f t="shared" si="3"/>
        <v>9</v>
      </c>
      <c r="X9" s="51">
        <f t="shared" si="3"/>
        <v>10</v>
      </c>
      <c r="Y9" s="168">
        <f t="shared" si="3"/>
        <v>11</v>
      </c>
      <c r="Z9" s="52">
        <f t="shared" si="3"/>
        <v>12</v>
      </c>
      <c r="AA9" s="51"/>
      <c r="AB9" s="51">
        <f>AH8+1</f>
        <v>4</v>
      </c>
      <c r="AC9" s="51">
        <f>AB9+1</f>
        <v>5</v>
      </c>
      <c r="AD9" s="51">
        <f t="shared" ref="AD9:AH9" si="4">AC9+1</f>
        <v>6</v>
      </c>
      <c r="AE9" s="51">
        <f t="shared" si="4"/>
        <v>7</v>
      </c>
      <c r="AF9" s="51">
        <f t="shared" si="4"/>
        <v>8</v>
      </c>
      <c r="AG9" s="52">
        <f t="shared" si="4"/>
        <v>9</v>
      </c>
      <c r="AH9" s="52">
        <f t="shared" si="4"/>
        <v>10</v>
      </c>
      <c r="AI9"/>
      <c r="AR9" s="17">
        <f>Septembre!Q2</f>
        <v>0</v>
      </c>
      <c r="AS9" s="17">
        <f>Septembre!R2</f>
        <v>0</v>
      </c>
      <c r="AT9" s="17">
        <f>Septembre!S2</f>
        <v>0</v>
      </c>
      <c r="AU9" s="17">
        <f>Septembre!T2</f>
        <v>0</v>
      </c>
      <c r="AV9" s="17">
        <f>Septembre!U2</f>
        <v>0</v>
      </c>
      <c r="AW9" s="17">
        <f>Septembre!V2</f>
        <v>0</v>
      </c>
      <c r="AX9" s="17">
        <f>Septembre!W2</f>
        <v>0</v>
      </c>
      <c r="AY9" s="17"/>
      <c r="AZ9" s="17">
        <f>Octobre!Q2</f>
        <v>0</v>
      </c>
      <c r="BA9" s="17">
        <f>Octobre!R2</f>
        <v>0</v>
      </c>
      <c r="BB9" s="17">
        <f>Octobre!S2</f>
        <v>0</v>
      </c>
      <c r="BC9" s="17">
        <f>Octobre!T2</f>
        <v>0</v>
      </c>
      <c r="BD9" s="17">
        <f>Octobre!U2</f>
        <v>0</v>
      </c>
      <c r="BE9" s="17">
        <f>Octobre!V2</f>
        <v>0</v>
      </c>
      <c r="BF9" s="17">
        <f>Octobre!W2</f>
        <v>0</v>
      </c>
      <c r="BG9" s="18"/>
      <c r="BH9" s="17">
        <f>Novembre!Q2</f>
        <v>0</v>
      </c>
      <c r="BI9" s="17">
        <f>Novembre!R2</f>
        <v>0</v>
      </c>
      <c r="BJ9" s="17">
        <f>Novembre!S2</f>
        <v>0</v>
      </c>
      <c r="BK9" s="17">
        <f>Novembre!T2</f>
        <v>0</v>
      </c>
      <c r="BL9" s="17">
        <f>Novembre!U2</f>
        <v>0</v>
      </c>
      <c r="BM9" s="17">
        <f>Novembre!V2</f>
        <v>0</v>
      </c>
      <c r="BN9" s="17">
        <f>Novembre!W2</f>
        <v>0</v>
      </c>
      <c r="BO9" s="17"/>
      <c r="BP9" s="17">
        <f>Décembre!Q2</f>
        <v>0</v>
      </c>
      <c r="BQ9" s="17">
        <f>Décembre!R2</f>
        <v>0</v>
      </c>
      <c r="BR9" s="17">
        <f>Décembre!S2</f>
        <v>0</v>
      </c>
      <c r="BS9" s="17">
        <f>Décembre!T2</f>
        <v>0</v>
      </c>
      <c r="BT9" s="17">
        <f>Décembre!U2</f>
        <v>0</v>
      </c>
      <c r="BU9" s="17">
        <f>Décembre!V2</f>
        <v>0</v>
      </c>
      <c r="BV9" s="17">
        <f>Décembre!W2</f>
        <v>0</v>
      </c>
      <c r="BZ9" s="126" t="s">
        <v>103</v>
      </c>
      <c r="CQ9" s="127" t="s">
        <v>532</v>
      </c>
    </row>
    <row r="10" spans="2:95" x14ac:dyDescent="0.2">
      <c r="D10" s="51">
        <f>J9+1</f>
        <v>11</v>
      </c>
      <c r="E10" s="51">
        <f>D10+1</f>
        <v>12</v>
      </c>
      <c r="F10" s="51">
        <f t="shared" ref="F10:J10" si="5">E10+1</f>
        <v>13</v>
      </c>
      <c r="G10" s="51">
        <f t="shared" si="5"/>
        <v>14</v>
      </c>
      <c r="H10" s="51">
        <f t="shared" si="5"/>
        <v>15</v>
      </c>
      <c r="I10" s="52">
        <f t="shared" si="5"/>
        <v>16</v>
      </c>
      <c r="J10" s="52">
        <f t="shared" si="5"/>
        <v>17</v>
      </c>
      <c r="K10" s="51"/>
      <c r="L10" s="51">
        <f>R9+1</f>
        <v>9</v>
      </c>
      <c r="M10" s="51">
        <f>L10+1</f>
        <v>10</v>
      </c>
      <c r="N10" s="51">
        <f t="shared" ref="N10:R10" si="6">M10+1</f>
        <v>11</v>
      </c>
      <c r="O10" s="51">
        <f t="shared" si="6"/>
        <v>12</v>
      </c>
      <c r="P10" s="51">
        <f t="shared" si="6"/>
        <v>13</v>
      </c>
      <c r="Q10" s="52">
        <f t="shared" si="6"/>
        <v>14</v>
      </c>
      <c r="R10" s="52">
        <f t="shared" si="6"/>
        <v>15</v>
      </c>
      <c r="S10" s="53"/>
      <c r="T10" s="51">
        <f>Z9+1</f>
        <v>13</v>
      </c>
      <c r="U10" s="51">
        <f>T10+1</f>
        <v>14</v>
      </c>
      <c r="V10" s="51">
        <f t="shared" ref="V10:Z10" si="7">U10+1</f>
        <v>15</v>
      </c>
      <c r="W10" s="51">
        <f t="shared" si="7"/>
        <v>16</v>
      </c>
      <c r="X10" s="51">
        <f t="shared" si="7"/>
        <v>17</v>
      </c>
      <c r="Y10" s="52">
        <f t="shared" si="7"/>
        <v>18</v>
      </c>
      <c r="Z10" s="52">
        <f t="shared" si="7"/>
        <v>19</v>
      </c>
      <c r="AA10" s="51"/>
      <c r="AB10" s="51">
        <f>AH9+1</f>
        <v>11</v>
      </c>
      <c r="AC10" s="51">
        <f>AB10+1</f>
        <v>12</v>
      </c>
      <c r="AD10" s="51">
        <f t="shared" ref="AD10:AH10" si="8">AC10+1</f>
        <v>13</v>
      </c>
      <c r="AE10" s="51">
        <f t="shared" si="8"/>
        <v>14</v>
      </c>
      <c r="AF10" s="51">
        <f t="shared" si="8"/>
        <v>15</v>
      </c>
      <c r="AG10" s="52">
        <f t="shared" si="8"/>
        <v>16</v>
      </c>
      <c r="AH10" s="52">
        <f t="shared" si="8"/>
        <v>17</v>
      </c>
      <c r="AI10"/>
      <c r="AR10" s="17">
        <f>Septembre!Q3</f>
        <v>0</v>
      </c>
      <c r="AS10" s="17">
        <f>Septembre!R3</f>
        <v>0</v>
      </c>
      <c r="AT10" s="17">
        <f>Septembre!S3</f>
        <v>0</v>
      </c>
      <c r="AU10" s="17">
        <f>Septembre!T3</f>
        <v>0</v>
      </c>
      <c r="AV10" s="17">
        <f>Septembre!U3</f>
        <v>0</v>
      </c>
      <c r="AW10" s="17">
        <f>Septembre!V3</f>
        <v>0</v>
      </c>
      <c r="AX10" s="17">
        <f>Septembre!W3</f>
        <v>0</v>
      </c>
      <c r="AY10" s="17"/>
      <c r="AZ10" s="17">
        <f>Octobre!Q3</f>
        <v>0</v>
      </c>
      <c r="BA10" s="17">
        <f>Octobre!R3</f>
        <v>0</v>
      </c>
      <c r="BB10" s="17">
        <f>Octobre!S3</f>
        <v>0</v>
      </c>
      <c r="BC10" s="17">
        <f>Octobre!T3</f>
        <v>0</v>
      </c>
      <c r="BD10" s="17">
        <f>Octobre!U3</f>
        <v>0</v>
      </c>
      <c r="BE10" s="17">
        <f>Octobre!V3</f>
        <v>0</v>
      </c>
      <c r="BF10" s="17">
        <f>Octobre!W3</f>
        <v>0</v>
      </c>
      <c r="BG10" s="18"/>
      <c r="BH10" s="17">
        <f>Novembre!Q3</f>
        <v>0</v>
      </c>
      <c r="BI10" s="17">
        <f>Novembre!R3</f>
        <v>0</v>
      </c>
      <c r="BJ10" s="17">
        <f>Novembre!S3</f>
        <v>0</v>
      </c>
      <c r="BK10" s="17">
        <f>Novembre!T3</f>
        <v>0</v>
      </c>
      <c r="BL10" s="17">
        <f>Novembre!U3</f>
        <v>0</v>
      </c>
      <c r="BM10" s="17">
        <f>Novembre!V3</f>
        <v>0</v>
      </c>
      <c r="BN10" s="17">
        <f>Novembre!W3</f>
        <v>0</v>
      </c>
      <c r="BO10" s="17"/>
      <c r="BP10" s="17">
        <f>Décembre!Q3</f>
        <v>0</v>
      </c>
      <c r="BQ10" s="17">
        <f>Décembre!R3</f>
        <v>0</v>
      </c>
      <c r="BR10" s="17">
        <f>Décembre!S3</f>
        <v>0</v>
      </c>
      <c r="BS10" s="17">
        <f>Décembre!T3</f>
        <v>0</v>
      </c>
      <c r="BT10" s="17">
        <f>Décembre!U3</f>
        <v>0</v>
      </c>
      <c r="BU10" s="17">
        <f>Décembre!V3</f>
        <v>0</v>
      </c>
      <c r="BV10" s="17">
        <f>Décembre!W3</f>
        <v>0</v>
      </c>
      <c r="BZ10" s="126" t="s">
        <v>104</v>
      </c>
      <c r="CQ10" s="127" t="s">
        <v>533</v>
      </c>
    </row>
    <row r="11" spans="2:95" x14ac:dyDescent="0.2">
      <c r="D11" s="51">
        <f>J10+1</f>
        <v>18</v>
      </c>
      <c r="E11" s="51">
        <f>D11+1</f>
        <v>19</v>
      </c>
      <c r="F11" s="51">
        <f t="shared" ref="F11:J12" si="9">E11+1</f>
        <v>20</v>
      </c>
      <c r="G11" s="51">
        <f t="shared" si="9"/>
        <v>21</v>
      </c>
      <c r="H11" s="51">
        <f t="shared" si="9"/>
        <v>22</v>
      </c>
      <c r="I11" s="52">
        <f t="shared" si="9"/>
        <v>23</v>
      </c>
      <c r="J11" s="52">
        <f t="shared" si="9"/>
        <v>24</v>
      </c>
      <c r="K11" s="51"/>
      <c r="L11" s="51">
        <f>R10+1</f>
        <v>16</v>
      </c>
      <c r="M11" s="51">
        <f>L11+1</f>
        <v>17</v>
      </c>
      <c r="N11" s="51">
        <f t="shared" ref="N11:R11" si="10">M11+1</f>
        <v>18</v>
      </c>
      <c r="O11" s="51">
        <f t="shared" si="10"/>
        <v>19</v>
      </c>
      <c r="P11" s="51">
        <f t="shared" si="10"/>
        <v>20</v>
      </c>
      <c r="Q11" s="115">
        <f t="shared" si="10"/>
        <v>21</v>
      </c>
      <c r="R11" s="115">
        <f t="shared" si="10"/>
        <v>22</v>
      </c>
      <c r="S11" s="53"/>
      <c r="T11" s="51">
        <f>Z10+1</f>
        <v>20</v>
      </c>
      <c r="U11" s="51">
        <f>T11+1</f>
        <v>21</v>
      </c>
      <c r="V11" s="51">
        <f t="shared" ref="V11:Z11" si="11">U11+1</f>
        <v>22</v>
      </c>
      <c r="W11" s="51">
        <f t="shared" si="11"/>
        <v>23</v>
      </c>
      <c r="X11" s="51">
        <f t="shared" si="11"/>
        <v>24</v>
      </c>
      <c r="Y11" s="52">
        <f t="shared" si="11"/>
        <v>25</v>
      </c>
      <c r="Z11" s="52">
        <f t="shared" si="11"/>
        <v>26</v>
      </c>
      <c r="AA11" s="51"/>
      <c r="AB11" s="51">
        <f>AH10+1</f>
        <v>18</v>
      </c>
      <c r="AC11" s="51">
        <f>AB11+1</f>
        <v>19</v>
      </c>
      <c r="AD11" s="51">
        <f t="shared" ref="AD11:AH11" si="12">AC11+1</f>
        <v>20</v>
      </c>
      <c r="AE11" s="51">
        <f t="shared" si="12"/>
        <v>21</v>
      </c>
      <c r="AF11" s="51">
        <f t="shared" si="12"/>
        <v>22</v>
      </c>
      <c r="AG11" s="115">
        <f t="shared" si="12"/>
        <v>23</v>
      </c>
      <c r="AH11" s="115">
        <f t="shared" si="12"/>
        <v>24</v>
      </c>
      <c r="AI11"/>
      <c r="AR11" s="17">
        <f>Septembre!Q4</f>
        <v>0</v>
      </c>
      <c r="AS11" s="17">
        <f>Septembre!R4</f>
        <v>0</v>
      </c>
      <c r="AT11" s="17">
        <f>Septembre!S4</f>
        <v>0</v>
      </c>
      <c r="AU11" s="17">
        <f>Septembre!T4</f>
        <v>0</v>
      </c>
      <c r="AV11" s="17">
        <f>Septembre!U4</f>
        <v>0</v>
      </c>
      <c r="AW11" s="17">
        <f>Septembre!V4</f>
        <v>0</v>
      </c>
      <c r="AX11" s="17">
        <f>Septembre!W4</f>
        <v>0</v>
      </c>
      <c r="AY11" s="17"/>
      <c r="AZ11" s="17">
        <f>Octobre!Q4</f>
        <v>0</v>
      </c>
      <c r="BA11" s="17">
        <f>Octobre!R4</f>
        <v>0</v>
      </c>
      <c r="BB11" s="17">
        <f>Octobre!S4</f>
        <v>0</v>
      </c>
      <c r="BC11" s="17">
        <f>Octobre!T4</f>
        <v>0</v>
      </c>
      <c r="BD11" s="17">
        <f>Octobre!U4</f>
        <v>0</v>
      </c>
      <c r="BE11" s="17">
        <f>Octobre!V4</f>
        <v>0</v>
      </c>
      <c r="BF11" s="17">
        <f>Octobre!W4</f>
        <v>0</v>
      </c>
      <c r="BG11" s="18"/>
      <c r="BH11" s="17">
        <f>Novembre!Q4</f>
        <v>0</v>
      </c>
      <c r="BI11" s="17">
        <f>Novembre!R4</f>
        <v>0</v>
      </c>
      <c r="BJ11" s="17">
        <f>Novembre!S4</f>
        <v>0</v>
      </c>
      <c r="BK11" s="17">
        <f>Novembre!T4</f>
        <v>0</v>
      </c>
      <c r="BL11" s="17">
        <f>Novembre!U4</f>
        <v>0</v>
      </c>
      <c r="BM11" s="17">
        <f>Novembre!V4</f>
        <v>0</v>
      </c>
      <c r="BN11" s="17">
        <f>Novembre!W4</f>
        <v>0</v>
      </c>
      <c r="BO11" s="17"/>
      <c r="BP11" s="17">
        <f>Décembre!Q4</f>
        <v>0</v>
      </c>
      <c r="BQ11" s="17">
        <f>Décembre!R4</f>
        <v>0</v>
      </c>
      <c r="BR11" s="17">
        <f>Décembre!S4</f>
        <v>0</v>
      </c>
      <c r="BS11" s="17">
        <f>Décembre!T4</f>
        <v>0</v>
      </c>
      <c r="BT11" s="17">
        <f>Décembre!U4</f>
        <v>0</v>
      </c>
      <c r="BU11" s="17">
        <f>Décembre!V4</f>
        <v>0</v>
      </c>
      <c r="BV11" s="17">
        <f>Décembre!W4</f>
        <v>0</v>
      </c>
      <c r="BZ11" s="126" t="s">
        <v>105</v>
      </c>
      <c r="CQ11" s="127" t="s">
        <v>534</v>
      </c>
    </row>
    <row r="12" spans="2:95" ht="15.75" x14ac:dyDescent="0.2">
      <c r="D12" s="51">
        <f>J11+1</f>
        <v>25</v>
      </c>
      <c r="E12" s="51">
        <f>D12+1</f>
        <v>26</v>
      </c>
      <c r="F12" s="51">
        <f t="shared" si="9"/>
        <v>27</v>
      </c>
      <c r="G12" s="51">
        <f t="shared" si="9"/>
        <v>28</v>
      </c>
      <c r="H12" s="51">
        <f t="shared" si="9"/>
        <v>29</v>
      </c>
      <c r="I12" s="52">
        <f t="shared" si="9"/>
        <v>30</v>
      </c>
      <c r="J12" s="103" t="s">
        <v>7</v>
      </c>
      <c r="K12" s="51"/>
      <c r="L12" s="114">
        <f>R11+1</f>
        <v>23</v>
      </c>
      <c r="M12" s="114">
        <f>L12+1</f>
        <v>24</v>
      </c>
      <c r="N12" s="114">
        <f t="shared" ref="N12:R12" si="13">M12+1</f>
        <v>25</v>
      </c>
      <c r="O12" s="114">
        <f t="shared" si="13"/>
        <v>26</v>
      </c>
      <c r="P12" s="114">
        <f t="shared" si="13"/>
        <v>27</v>
      </c>
      <c r="Q12" s="115">
        <f t="shared" si="13"/>
        <v>28</v>
      </c>
      <c r="R12" s="115">
        <f t="shared" si="13"/>
        <v>29</v>
      </c>
      <c r="S12" s="53"/>
      <c r="T12" s="51">
        <f>Z11+1</f>
        <v>27</v>
      </c>
      <c r="U12" s="51">
        <f>T12+1</f>
        <v>28</v>
      </c>
      <c r="V12" s="51">
        <f t="shared" ref="V12:W12" si="14">U12+1</f>
        <v>29</v>
      </c>
      <c r="W12" s="51">
        <f t="shared" si="14"/>
        <v>30</v>
      </c>
      <c r="X12" s="51"/>
      <c r="Y12" s="52"/>
      <c r="Z12" s="52"/>
      <c r="AA12" s="51"/>
      <c r="AB12" s="146">
        <f>AH11+1</f>
        <v>25</v>
      </c>
      <c r="AC12" s="114">
        <f>AB12+1</f>
        <v>26</v>
      </c>
      <c r="AD12" s="114">
        <f t="shared" ref="AD12:AH12" si="15">AC12+1</f>
        <v>27</v>
      </c>
      <c r="AE12" s="114">
        <f t="shared" si="15"/>
        <v>28</v>
      </c>
      <c r="AF12" s="114">
        <f t="shared" si="15"/>
        <v>29</v>
      </c>
      <c r="AG12" s="115">
        <f t="shared" si="15"/>
        <v>30</v>
      </c>
      <c r="AH12" s="115">
        <f t="shared" si="15"/>
        <v>31</v>
      </c>
      <c r="AI12" s="104"/>
      <c r="AR12" s="17">
        <f>Septembre!Q5</f>
        <v>0</v>
      </c>
      <c r="AS12" s="17">
        <f>Septembre!R5</f>
        <v>0</v>
      </c>
      <c r="AT12" s="17">
        <f>Septembre!S5</f>
        <v>0</v>
      </c>
      <c r="AU12" s="17">
        <f>Septembre!T5</f>
        <v>0</v>
      </c>
      <c r="AV12" s="17">
        <f>Septembre!U5</f>
        <v>0</v>
      </c>
      <c r="AW12" s="17"/>
      <c r="AX12" s="17"/>
      <c r="AY12" s="17"/>
      <c r="AZ12" s="17">
        <f>Octobre!Q5</f>
        <v>0</v>
      </c>
      <c r="BA12" s="17">
        <f>Octobre!R5</f>
        <v>0</v>
      </c>
      <c r="BB12" s="17">
        <f>Octobre!S5</f>
        <v>0</v>
      </c>
      <c r="BC12" s="17">
        <f>Octobre!T5</f>
        <v>0</v>
      </c>
      <c r="BD12" s="17">
        <f>Octobre!U5</f>
        <v>0</v>
      </c>
      <c r="BE12" s="17">
        <f>Octobre!V5</f>
        <v>0</v>
      </c>
      <c r="BF12" s="17">
        <f>Octobre!W5</f>
        <v>0</v>
      </c>
      <c r="BG12" s="18"/>
      <c r="BH12" s="17">
        <f>Novembre!Q5</f>
        <v>0</v>
      </c>
      <c r="BI12" s="17">
        <f>Novembre!R5</f>
        <v>0</v>
      </c>
      <c r="BJ12" s="17">
        <f>Novembre!S5</f>
        <v>0</v>
      </c>
      <c r="BK12" s="17"/>
      <c r="BL12" s="17"/>
      <c r="BM12" s="17"/>
      <c r="BN12" s="17"/>
      <c r="BO12" s="17"/>
      <c r="BP12" s="17">
        <f>Décembre!Q5</f>
        <v>0</v>
      </c>
      <c r="BQ12" s="17">
        <f>Décembre!R5</f>
        <v>0</v>
      </c>
      <c r="BR12" s="17">
        <f>Décembre!S5</f>
        <v>0</v>
      </c>
      <c r="BS12" s="17">
        <f>Décembre!T5</f>
        <v>0</v>
      </c>
      <c r="BT12" s="17">
        <f>Décembre!U5</f>
        <v>0</v>
      </c>
      <c r="BU12" s="17">
        <f>Décembre!V5</f>
        <v>0</v>
      </c>
      <c r="BV12" s="17"/>
      <c r="BZ12" s="126" t="s">
        <v>106</v>
      </c>
      <c r="CQ12" s="128" t="s">
        <v>396</v>
      </c>
    </row>
    <row r="13" spans="2:95" ht="15.75" x14ac:dyDescent="0.2">
      <c r="D13" s="51" t="s">
        <v>7</v>
      </c>
      <c r="E13" s="51" t="s">
        <v>7</v>
      </c>
      <c r="F13" s="51"/>
      <c r="G13" s="51"/>
      <c r="H13" s="51"/>
      <c r="I13" s="52"/>
      <c r="J13" s="52"/>
      <c r="K13" s="51"/>
      <c r="L13" s="114">
        <f>R12+1</f>
        <v>30</v>
      </c>
      <c r="M13" s="114">
        <f>L13+1</f>
        <v>31</v>
      </c>
      <c r="N13" s="51"/>
      <c r="O13" s="51"/>
      <c r="P13" s="51"/>
      <c r="Q13" s="52"/>
      <c r="R13" s="52"/>
      <c r="S13" s="53"/>
      <c r="T13" s="51"/>
      <c r="U13" s="51"/>
      <c r="V13" s="51"/>
      <c r="W13" s="51"/>
      <c r="X13" s="51"/>
      <c r="Y13" s="52"/>
      <c r="Z13" s="52"/>
      <c r="AA13" s="51"/>
      <c r="AB13" s="59"/>
      <c r="AC13" s="59"/>
      <c r="AE13" s="51"/>
      <c r="AF13" s="51"/>
      <c r="AG13" s="103"/>
      <c r="AH13" s="103"/>
      <c r="AI13" s="105"/>
      <c r="AR13" s="17"/>
      <c r="AS13" s="17"/>
      <c r="AT13" s="17"/>
      <c r="AU13" s="17"/>
      <c r="AV13" s="17"/>
      <c r="AW13" s="17"/>
      <c r="AX13" s="17"/>
      <c r="AY13" s="17"/>
      <c r="AZ13" s="17">
        <f>Octobre!Q6</f>
        <v>0</v>
      </c>
      <c r="BA13" s="17"/>
      <c r="BB13" s="17"/>
      <c r="BC13" s="17"/>
      <c r="BD13" s="17"/>
      <c r="BE13" s="17"/>
      <c r="BF13" s="17"/>
      <c r="BG13" s="18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 t="s">
        <v>7</v>
      </c>
      <c r="BS13" s="17" t="s">
        <v>7</v>
      </c>
      <c r="BT13" s="17" t="s">
        <v>7</v>
      </c>
      <c r="BU13" s="17" t="s">
        <v>7</v>
      </c>
      <c r="BV13" s="17" t="s">
        <v>7</v>
      </c>
      <c r="BZ13" s="126" t="s">
        <v>107</v>
      </c>
      <c r="CQ13" s="128" t="s">
        <v>397</v>
      </c>
    </row>
    <row r="14" spans="2:95" ht="15.6" hidden="1" customHeight="1" x14ac:dyDescent="0.2">
      <c r="D14" s="51"/>
      <c r="E14" s="51"/>
      <c r="F14" s="51"/>
      <c r="G14" s="51"/>
      <c r="H14" s="51"/>
      <c r="I14" s="52"/>
      <c r="J14" s="52"/>
      <c r="K14" s="51"/>
      <c r="L14" s="51"/>
      <c r="M14" s="51"/>
      <c r="N14" s="51"/>
      <c r="O14" s="51"/>
      <c r="P14" s="51"/>
      <c r="Q14" s="52"/>
      <c r="R14" s="52"/>
      <c r="S14" s="53"/>
      <c r="T14" s="51"/>
      <c r="U14" s="51"/>
      <c r="V14" s="51"/>
      <c r="W14" s="51"/>
      <c r="X14" s="51"/>
      <c r="Y14" s="52"/>
      <c r="Z14" s="52"/>
      <c r="AA14" s="51"/>
      <c r="AB14" s="51"/>
      <c r="AC14" s="51"/>
      <c r="AD14" s="51"/>
      <c r="AE14" s="51"/>
      <c r="AF14" s="51"/>
      <c r="AG14" s="52"/>
      <c r="AH14" s="52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8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Z14" s="126" t="s">
        <v>108</v>
      </c>
      <c r="CQ14" s="128" t="s">
        <v>398</v>
      </c>
    </row>
    <row r="15" spans="2:95" ht="15.6" customHeight="1" x14ac:dyDescent="0.2"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Z15" s="126" t="s">
        <v>109</v>
      </c>
      <c r="CA15" s="49"/>
      <c r="CB15" s="49"/>
      <c r="CC15" s="49"/>
      <c r="CD15" s="49"/>
      <c r="CE15" s="49"/>
      <c r="CF15" s="49"/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128" t="s">
        <v>399</v>
      </c>
    </row>
    <row r="16" spans="2:95" s="49" customFormat="1" ht="27" customHeight="1" thickBot="1" x14ac:dyDescent="0.25">
      <c r="D16" s="190" t="s">
        <v>15</v>
      </c>
      <c r="E16" s="190"/>
      <c r="F16" s="190"/>
      <c r="G16" s="190"/>
      <c r="H16" s="190"/>
      <c r="I16" s="190"/>
      <c r="J16" s="190"/>
      <c r="K16" s="46"/>
      <c r="L16" s="189" t="s">
        <v>0</v>
      </c>
      <c r="M16" s="189"/>
      <c r="N16" s="189"/>
      <c r="O16" s="189"/>
      <c r="P16" s="189"/>
      <c r="Q16" s="189"/>
      <c r="R16" s="189"/>
      <c r="S16" s="46"/>
      <c r="T16" s="191" t="s">
        <v>16</v>
      </c>
      <c r="U16" s="191"/>
      <c r="V16" s="191"/>
      <c r="W16" s="191"/>
      <c r="X16" s="191"/>
      <c r="Y16" s="191"/>
      <c r="Z16" s="191"/>
      <c r="AA16" s="46"/>
      <c r="AB16" s="192" t="s">
        <v>17</v>
      </c>
      <c r="AC16" s="192"/>
      <c r="AD16" s="192"/>
      <c r="AE16" s="192"/>
      <c r="AF16" s="192"/>
      <c r="AG16" s="192"/>
      <c r="AH16" s="192"/>
      <c r="AR16" s="173" t="s">
        <v>15</v>
      </c>
      <c r="AS16" s="173"/>
      <c r="AT16" s="173"/>
      <c r="AU16" s="173"/>
      <c r="AV16" s="173"/>
      <c r="AW16" s="173"/>
      <c r="AX16" s="173"/>
      <c r="AY16" s="46"/>
      <c r="AZ16" s="174" t="s">
        <v>0</v>
      </c>
      <c r="BA16" s="174"/>
      <c r="BB16" s="174"/>
      <c r="BC16" s="174"/>
      <c r="BD16" s="174"/>
      <c r="BE16" s="174"/>
      <c r="BF16" s="174"/>
      <c r="BG16" s="46"/>
      <c r="BH16" s="175" t="s">
        <v>16</v>
      </c>
      <c r="BI16" s="175"/>
      <c r="BJ16" s="175"/>
      <c r="BK16" s="175"/>
      <c r="BL16" s="175"/>
      <c r="BM16" s="175"/>
      <c r="BN16" s="175"/>
      <c r="BO16" s="46"/>
      <c r="BP16" s="176" t="s">
        <v>17</v>
      </c>
      <c r="BQ16" s="176"/>
      <c r="BR16" s="176"/>
      <c r="BS16" s="176"/>
      <c r="BT16" s="176"/>
      <c r="BU16" s="176"/>
      <c r="BV16" s="176"/>
      <c r="BZ16" s="126" t="s">
        <v>110</v>
      </c>
      <c r="CA16" s="125"/>
      <c r="CB16" s="125"/>
      <c r="CC16" s="125"/>
      <c r="CD16" s="125"/>
      <c r="CE16" s="125"/>
      <c r="CF16" s="125"/>
      <c r="CG16" s="125"/>
      <c r="CH16" s="125"/>
      <c r="CI16" s="125"/>
      <c r="CJ16" s="125"/>
      <c r="CK16" s="125"/>
      <c r="CL16" s="125"/>
      <c r="CM16" s="125"/>
      <c r="CN16" s="125"/>
      <c r="CO16" s="125"/>
      <c r="CP16" s="125"/>
      <c r="CQ16" s="128" t="s">
        <v>400</v>
      </c>
    </row>
    <row r="17" spans="4:95" ht="16.5" thickBot="1" x14ac:dyDescent="0.3">
      <c r="D17" s="166" t="s">
        <v>1</v>
      </c>
      <c r="E17" s="44" t="s">
        <v>2</v>
      </c>
      <c r="F17" s="44" t="s">
        <v>2</v>
      </c>
      <c r="G17" s="44" t="s">
        <v>3</v>
      </c>
      <c r="H17" s="44" t="s">
        <v>4</v>
      </c>
      <c r="I17" s="45" t="s">
        <v>5</v>
      </c>
      <c r="J17" s="45" t="s">
        <v>6</v>
      </c>
      <c r="K17" s="17"/>
      <c r="L17" s="44" t="s">
        <v>1</v>
      </c>
      <c r="M17" s="44" t="s">
        <v>2</v>
      </c>
      <c r="N17" s="44" t="s">
        <v>2</v>
      </c>
      <c r="O17" s="44" t="s">
        <v>3</v>
      </c>
      <c r="P17" s="44" t="s">
        <v>4</v>
      </c>
      <c r="Q17" s="45" t="s">
        <v>5</v>
      </c>
      <c r="R17" s="45" t="s">
        <v>6</v>
      </c>
      <c r="S17" s="18"/>
      <c r="T17" s="44" t="s">
        <v>1</v>
      </c>
      <c r="U17" s="44" t="s">
        <v>2</v>
      </c>
      <c r="V17" s="44" t="s">
        <v>2</v>
      </c>
      <c r="W17" s="44" t="s">
        <v>3</v>
      </c>
      <c r="X17" s="44" t="s">
        <v>4</v>
      </c>
      <c r="Y17" s="45" t="s">
        <v>5</v>
      </c>
      <c r="Z17" s="45" t="s">
        <v>6</v>
      </c>
      <c r="AA17" s="17"/>
      <c r="AB17" s="44" t="s">
        <v>1</v>
      </c>
      <c r="AC17" s="44" t="s">
        <v>2</v>
      </c>
      <c r="AD17" s="44" t="s">
        <v>2</v>
      </c>
      <c r="AE17" s="44" t="s">
        <v>3</v>
      </c>
      <c r="AF17" s="44" t="s">
        <v>4</v>
      </c>
      <c r="AG17" s="45" t="s">
        <v>5</v>
      </c>
      <c r="AH17" s="45" t="s">
        <v>6</v>
      </c>
      <c r="AR17" s="16" t="s">
        <v>1</v>
      </c>
      <c r="AS17" s="16" t="s">
        <v>2</v>
      </c>
      <c r="AT17" s="16" t="s">
        <v>2</v>
      </c>
      <c r="AU17" s="16" t="s">
        <v>3</v>
      </c>
      <c r="AV17" s="16" t="s">
        <v>4</v>
      </c>
      <c r="AW17" s="20" t="s">
        <v>5</v>
      </c>
      <c r="AX17" s="20" t="s">
        <v>6</v>
      </c>
      <c r="AY17" s="17"/>
      <c r="AZ17" s="16" t="s">
        <v>1</v>
      </c>
      <c r="BA17" s="16" t="s">
        <v>2</v>
      </c>
      <c r="BB17" s="16" t="s">
        <v>2</v>
      </c>
      <c r="BC17" s="16" t="s">
        <v>3</v>
      </c>
      <c r="BD17" s="16" t="s">
        <v>4</v>
      </c>
      <c r="BE17" s="20" t="s">
        <v>5</v>
      </c>
      <c r="BF17" s="20" t="s">
        <v>6</v>
      </c>
      <c r="BG17" s="18"/>
      <c r="BH17" s="16" t="s">
        <v>1</v>
      </c>
      <c r="BI17" s="16" t="s">
        <v>2</v>
      </c>
      <c r="BJ17" s="16" t="s">
        <v>2</v>
      </c>
      <c r="BK17" s="16" t="s">
        <v>3</v>
      </c>
      <c r="BL17" s="16" t="s">
        <v>4</v>
      </c>
      <c r="BM17" s="20" t="s">
        <v>5</v>
      </c>
      <c r="BN17" s="20" t="s">
        <v>6</v>
      </c>
      <c r="BO17" s="17"/>
      <c r="BP17" s="16" t="s">
        <v>1</v>
      </c>
      <c r="BQ17" s="16" t="s">
        <v>2</v>
      </c>
      <c r="BR17" s="16" t="s">
        <v>2</v>
      </c>
      <c r="BS17" s="16" t="s">
        <v>3</v>
      </c>
      <c r="BT17" s="16" t="s">
        <v>4</v>
      </c>
      <c r="BU17" s="20" t="s">
        <v>5</v>
      </c>
      <c r="BV17" s="20" t="s">
        <v>6</v>
      </c>
      <c r="BZ17" s="126" t="s">
        <v>111</v>
      </c>
      <c r="CQ17" s="128" t="s">
        <v>401</v>
      </c>
    </row>
    <row r="18" spans="4:95" ht="15.75" x14ac:dyDescent="0.2">
      <c r="D18" s="146">
        <v>1</v>
      </c>
      <c r="E18" s="114">
        <f>D18+1</f>
        <v>2</v>
      </c>
      <c r="F18" s="114">
        <f t="shared" ref="F18:J18" si="16">E18+1</f>
        <v>3</v>
      </c>
      <c r="G18" s="114">
        <f t="shared" si="16"/>
        <v>4</v>
      </c>
      <c r="H18" s="114">
        <f t="shared" si="16"/>
        <v>5</v>
      </c>
      <c r="I18" s="115">
        <f t="shared" si="16"/>
        <v>6</v>
      </c>
      <c r="J18" s="115">
        <f t="shared" si="16"/>
        <v>7</v>
      </c>
      <c r="K18" s="59"/>
      <c r="L18" s="51"/>
      <c r="M18" s="51"/>
      <c r="N18" s="51"/>
      <c r="O18" s="51">
        <v>1</v>
      </c>
      <c r="P18" s="51">
        <f t="shared" ref="P18:R18" si="17">O18+1</f>
        <v>2</v>
      </c>
      <c r="Q18" s="52">
        <f t="shared" si="17"/>
        <v>3</v>
      </c>
      <c r="R18" s="52">
        <f t="shared" si="17"/>
        <v>4</v>
      </c>
      <c r="S18" s="59"/>
      <c r="T18" s="51"/>
      <c r="U18" s="51"/>
      <c r="V18" s="51" t="s">
        <v>7</v>
      </c>
      <c r="W18" s="51"/>
      <c r="X18" s="114">
        <v>1</v>
      </c>
      <c r="Y18" s="115">
        <f>X18+1</f>
        <v>2</v>
      </c>
      <c r="Z18" s="115">
        <f>Y18+1</f>
        <v>3</v>
      </c>
      <c r="AA18" s="163"/>
      <c r="AB18" s="51">
        <v>1</v>
      </c>
      <c r="AC18" s="51">
        <f>AB18+1</f>
        <v>2</v>
      </c>
      <c r="AD18" s="51">
        <f t="shared" ref="AD18:AH18" si="18">AC18+1</f>
        <v>3</v>
      </c>
      <c r="AE18" s="51">
        <f t="shared" si="18"/>
        <v>4</v>
      </c>
      <c r="AF18" s="51">
        <f t="shared" si="18"/>
        <v>5</v>
      </c>
      <c r="AG18" s="52">
        <f t="shared" si="18"/>
        <v>6</v>
      </c>
      <c r="AH18" s="52">
        <f t="shared" si="18"/>
        <v>7</v>
      </c>
      <c r="AI18"/>
      <c r="AR18" s="17" t="s">
        <v>7</v>
      </c>
      <c r="AS18" s="17"/>
      <c r="AT18" s="17"/>
      <c r="AU18" s="17"/>
      <c r="AV18" s="17"/>
      <c r="AW18" s="17"/>
      <c r="AX18" s="17">
        <f>Janvier!W1</f>
        <v>0</v>
      </c>
      <c r="AY18" s="17"/>
      <c r="AZ18" s="17" t="s">
        <v>7</v>
      </c>
      <c r="BA18" s="17"/>
      <c r="BB18" s="17">
        <f>Février!S1</f>
        <v>0</v>
      </c>
      <c r="BC18" s="17">
        <f>Février!T1</f>
        <v>0</v>
      </c>
      <c r="BD18" s="17">
        <f>Février!U1</f>
        <v>0</v>
      </c>
      <c r="BE18" s="17">
        <f>Février!V1</f>
        <v>0</v>
      </c>
      <c r="BF18" s="17">
        <f>Février!W1</f>
        <v>0</v>
      </c>
      <c r="BG18" s="17"/>
      <c r="BH18" s="17" t="s">
        <v>7</v>
      </c>
      <c r="BI18" s="17"/>
      <c r="BJ18" s="17">
        <f>Mars!S1</f>
        <v>0</v>
      </c>
      <c r="BK18" s="17">
        <f>Mars!T1</f>
        <v>0</v>
      </c>
      <c r="BL18" s="17">
        <f>Mars!U1</f>
        <v>0</v>
      </c>
      <c r="BM18" s="17">
        <f>Mars!V1</f>
        <v>0</v>
      </c>
      <c r="BN18" s="17">
        <f>Mars!W1</f>
        <v>0</v>
      </c>
      <c r="BO18" s="18"/>
      <c r="BP18" s="17" t="s">
        <v>7</v>
      </c>
      <c r="BQ18" s="17" t="s">
        <v>7</v>
      </c>
      <c r="BR18" s="17"/>
      <c r="BS18" s="17"/>
      <c r="BT18" s="17"/>
      <c r="BU18" s="17">
        <f>Avril!V1</f>
        <v>0</v>
      </c>
      <c r="BV18" s="17">
        <f>Avril!W1</f>
        <v>0</v>
      </c>
      <c r="BZ18" s="126" t="s">
        <v>112</v>
      </c>
      <c r="CQ18" s="128" t="s">
        <v>402</v>
      </c>
    </row>
    <row r="19" spans="4:95" ht="15.75" x14ac:dyDescent="0.2">
      <c r="D19" s="51">
        <f>J18+1</f>
        <v>8</v>
      </c>
      <c r="E19" s="51">
        <f>D19+1</f>
        <v>9</v>
      </c>
      <c r="F19" s="51">
        <f t="shared" ref="F19:J19" si="19">E19+1</f>
        <v>10</v>
      </c>
      <c r="G19" s="51">
        <f t="shared" si="19"/>
        <v>11</v>
      </c>
      <c r="H19" s="51">
        <f t="shared" si="19"/>
        <v>12</v>
      </c>
      <c r="I19" s="52">
        <f t="shared" si="19"/>
        <v>13</v>
      </c>
      <c r="J19" s="52">
        <f t="shared" si="19"/>
        <v>14</v>
      </c>
      <c r="K19" s="59"/>
      <c r="L19" s="51">
        <f>R18+1</f>
        <v>5</v>
      </c>
      <c r="M19" s="51">
        <f>L19+1</f>
        <v>6</v>
      </c>
      <c r="N19" s="51">
        <f t="shared" ref="N19:R19" si="20">M19+1</f>
        <v>7</v>
      </c>
      <c r="O19" s="51">
        <f t="shared" si="20"/>
        <v>8</v>
      </c>
      <c r="P19" s="51">
        <f t="shared" si="20"/>
        <v>9</v>
      </c>
      <c r="Q19" s="52">
        <f t="shared" si="20"/>
        <v>10</v>
      </c>
      <c r="R19" s="52">
        <f t="shared" si="20"/>
        <v>11</v>
      </c>
      <c r="S19" s="59"/>
      <c r="T19" s="114">
        <f>Z18+1</f>
        <v>4</v>
      </c>
      <c r="U19" s="114">
        <f>T19+1</f>
        <v>5</v>
      </c>
      <c r="V19" s="114">
        <f t="shared" ref="V19:Z19" si="21">U19+1</f>
        <v>6</v>
      </c>
      <c r="W19" s="114">
        <f t="shared" si="21"/>
        <v>7</v>
      </c>
      <c r="X19" s="114">
        <f t="shared" si="21"/>
        <v>8</v>
      </c>
      <c r="Y19" s="115">
        <f t="shared" si="21"/>
        <v>9</v>
      </c>
      <c r="Z19" s="115">
        <f t="shared" si="21"/>
        <v>10</v>
      </c>
      <c r="AA19" s="163"/>
      <c r="AB19" s="51">
        <f>AH18+1</f>
        <v>8</v>
      </c>
      <c r="AC19" s="51">
        <f>AB19+1</f>
        <v>9</v>
      </c>
      <c r="AD19" s="51">
        <f t="shared" ref="AD19:AH19" si="22">AC19+1</f>
        <v>10</v>
      </c>
      <c r="AE19" s="51">
        <f t="shared" si="22"/>
        <v>11</v>
      </c>
      <c r="AF19" s="51">
        <f t="shared" si="22"/>
        <v>12</v>
      </c>
      <c r="AG19" s="52">
        <f t="shared" si="22"/>
        <v>13</v>
      </c>
      <c r="AH19" s="52">
        <f t="shared" si="22"/>
        <v>14</v>
      </c>
      <c r="AI19"/>
      <c r="AR19" s="17">
        <f>Janvier!Q2</f>
        <v>0</v>
      </c>
      <c r="AS19" s="17">
        <f>Janvier!R2</f>
        <v>0</v>
      </c>
      <c r="AT19" s="17">
        <f>Janvier!S2</f>
        <v>0</v>
      </c>
      <c r="AU19" s="17">
        <f>Janvier!T2</f>
        <v>0</v>
      </c>
      <c r="AV19" s="17">
        <f>Janvier!U2</f>
        <v>0</v>
      </c>
      <c r="AW19" s="17">
        <f>Janvier!V2</f>
        <v>0</v>
      </c>
      <c r="AX19" s="17">
        <f>Janvier!W2</f>
        <v>0</v>
      </c>
      <c r="AY19" s="17"/>
      <c r="AZ19" s="17">
        <f>Février!Q2</f>
        <v>0</v>
      </c>
      <c r="BA19" s="17">
        <f>Février!R2</f>
        <v>0</v>
      </c>
      <c r="BB19" s="17">
        <f>Février!S2</f>
        <v>0</v>
      </c>
      <c r="BC19" s="17">
        <f>Février!T2</f>
        <v>0</v>
      </c>
      <c r="BD19" s="17">
        <f>Février!U2</f>
        <v>0</v>
      </c>
      <c r="BE19" s="17">
        <f>Février!V2</f>
        <v>0</v>
      </c>
      <c r="BF19" s="17">
        <f>Février!W2</f>
        <v>0</v>
      </c>
      <c r="BG19" s="17"/>
      <c r="BH19" s="17">
        <f>Mars!Q2</f>
        <v>0</v>
      </c>
      <c r="BI19" s="17">
        <f>Mars!R2</f>
        <v>0</v>
      </c>
      <c r="BJ19" s="17">
        <f>Mars!S2</f>
        <v>0</v>
      </c>
      <c r="BK19" s="17">
        <f>Mars!T2</f>
        <v>0</v>
      </c>
      <c r="BL19" s="17">
        <f>Mars!U2</f>
        <v>0</v>
      </c>
      <c r="BM19" s="17">
        <f>Mars!V2</f>
        <v>0</v>
      </c>
      <c r="BN19" s="17">
        <f>Mars!W2</f>
        <v>0</v>
      </c>
      <c r="BO19" s="18"/>
      <c r="BP19" s="17">
        <f>Avril!Q2</f>
        <v>0</v>
      </c>
      <c r="BQ19" s="17">
        <f>Avril!R2</f>
        <v>0</v>
      </c>
      <c r="BR19" s="17">
        <f>Avril!S2</f>
        <v>0</v>
      </c>
      <c r="BS19" s="17">
        <f>Avril!T2</f>
        <v>0</v>
      </c>
      <c r="BT19" s="17">
        <f>Avril!U2</f>
        <v>0</v>
      </c>
      <c r="BU19" s="17">
        <f>Avril!V2</f>
        <v>0</v>
      </c>
      <c r="BV19" s="17">
        <f>Avril!W2</f>
        <v>0</v>
      </c>
      <c r="BZ19" s="126" t="s">
        <v>113</v>
      </c>
      <c r="CQ19" s="128" t="s">
        <v>403</v>
      </c>
    </row>
    <row r="20" spans="4:95" ht="15.75" x14ac:dyDescent="0.2">
      <c r="D20" s="51">
        <f>J19+1</f>
        <v>15</v>
      </c>
      <c r="E20" s="51">
        <f>D20+1</f>
        <v>16</v>
      </c>
      <c r="F20" s="51">
        <f t="shared" ref="F20:J20" si="23">E20+1</f>
        <v>17</v>
      </c>
      <c r="G20" s="51">
        <f t="shared" si="23"/>
        <v>18</v>
      </c>
      <c r="H20" s="51">
        <f t="shared" si="23"/>
        <v>19</v>
      </c>
      <c r="I20" s="52">
        <f t="shared" si="23"/>
        <v>20</v>
      </c>
      <c r="J20" s="52">
        <f t="shared" si="23"/>
        <v>21</v>
      </c>
      <c r="K20" s="59"/>
      <c r="L20" s="51">
        <f>R19+1</f>
        <v>12</v>
      </c>
      <c r="M20" s="51">
        <f>L20+1</f>
        <v>13</v>
      </c>
      <c r="N20" s="51">
        <f t="shared" ref="N20:R20" si="24">M20+1</f>
        <v>14</v>
      </c>
      <c r="O20" s="51">
        <f t="shared" si="24"/>
        <v>15</v>
      </c>
      <c r="P20" s="51">
        <f t="shared" si="24"/>
        <v>16</v>
      </c>
      <c r="Q20" s="52">
        <f t="shared" si="24"/>
        <v>17</v>
      </c>
      <c r="R20" s="52">
        <f t="shared" si="24"/>
        <v>18</v>
      </c>
      <c r="S20" s="59"/>
      <c r="T20" s="51">
        <f>Z19+1</f>
        <v>11</v>
      </c>
      <c r="U20" s="51">
        <f>T20+1</f>
        <v>12</v>
      </c>
      <c r="V20" s="51">
        <f t="shared" ref="V20:Z20" si="25">U20+1</f>
        <v>13</v>
      </c>
      <c r="W20" s="51">
        <f t="shared" si="25"/>
        <v>14</v>
      </c>
      <c r="X20" s="51">
        <f t="shared" si="25"/>
        <v>15</v>
      </c>
      <c r="Y20" s="52">
        <f t="shared" si="25"/>
        <v>16</v>
      </c>
      <c r="Z20" s="52">
        <f t="shared" si="25"/>
        <v>17</v>
      </c>
      <c r="AA20" s="163"/>
      <c r="AB20" s="51">
        <f>AH19+1</f>
        <v>15</v>
      </c>
      <c r="AC20" s="51">
        <f>AB20+1</f>
        <v>16</v>
      </c>
      <c r="AD20" s="51">
        <f t="shared" ref="AD20:AH20" si="26">AC20+1</f>
        <v>17</v>
      </c>
      <c r="AE20" s="51">
        <f t="shared" si="26"/>
        <v>18</v>
      </c>
      <c r="AF20" s="51">
        <f t="shared" si="26"/>
        <v>19</v>
      </c>
      <c r="AG20" s="115">
        <f t="shared" si="26"/>
        <v>20</v>
      </c>
      <c r="AH20" s="115">
        <f t="shared" si="26"/>
        <v>21</v>
      </c>
      <c r="AI20"/>
      <c r="AR20" s="17">
        <f>Janvier!Q3</f>
        <v>0</v>
      </c>
      <c r="AS20" s="17">
        <f>Janvier!R3</f>
        <v>0</v>
      </c>
      <c r="AT20" s="17">
        <f>Janvier!S3</f>
        <v>0</v>
      </c>
      <c r="AU20" s="17">
        <f>Janvier!T3</f>
        <v>0</v>
      </c>
      <c r="AV20" s="17">
        <f>Janvier!U3</f>
        <v>0</v>
      </c>
      <c r="AW20" s="17">
        <f>Janvier!V3</f>
        <v>0</v>
      </c>
      <c r="AX20" s="17">
        <f>Janvier!W3</f>
        <v>0</v>
      </c>
      <c r="AY20" s="17"/>
      <c r="AZ20" s="17">
        <f>Février!Q3</f>
        <v>0</v>
      </c>
      <c r="BA20" s="17">
        <f>Février!R3</f>
        <v>0</v>
      </c>
      <c r="BB20" s="17">
        <f>Février!S3</f>
        <v>0</v>
      </c>
      <c r="BC20" s="17">
        <f>Février!T3</f>
        <v>0</v>
      </c>
      <c r="BD20" s="17">
        <f>Février!U3</f>
        <v>0</v>
      </c>
      <c r="BE20" s="17">
        <f>Février!V3</f>
        <v>0</v>
      </c>
      <c r="BF20" s="17">
        <f>Février!W3</f>
        <v>0</v>
      </c>
      <c r="BG20" s="17"/>
      <c r="BH20" s="17">
        <f>Mars!Q3</f>
        <v>0</v>
      </c>
      <c r="BI20" s="17">
        <f>Mars!R3</f>
        <v>0</v>
      </c>
      <c r="BJ20" s="17">
        <f>Mars!S3</f>
        <v>0</v>
      </c>
      <c r="BK20" s="17">
        <f>Mars!T3</f>
        <v>0</v>
      </c>
      <c r="BL20" s="17">
        <f>Mars!U3</f>
        <v>0</v>
      </c>
      <c r="BM20" s="17">
        <f>Mars!V3</f>
        <v>0</v>
      </c>
      <c r="BN20" s="17">
        <f>Mars!W3</f>
        <v>0</v>
      </c>
      <c r="BO20" s="18"/>
      <c r="BP20" s="17">
        <f>Avril!Q3</f>
        <v>0</v>
      </c>
      <c r="BQ20" s="17">
        <f>Avril!R3</f>
        <v>0</v>
      </c>
      <c r="BR20" s="17">
        <f>Avril!S3</f>
        <v>0</v>
      </c>
      <c r="BS20" s="17">
        <f>Avril!T3</f>
        <v>0</v>
      </c>
      <c r="BT20" s="17">
        <f>Avril!U3</f>
        <v>0</v>
      </c>
      <c r="BU20" s="17">
        <f>Avril!V3</f>
        <v>0</v>
      </c>
      <c r="BV20" s="17">
        <f>Avril!W3</f>
        <v>0</v>
      </c>
      <c r="BZ20" s="126" t="s">
        <v>114</v>
      </c>
      <c r="CQ20" s="128" t="s">
        <v>404</v>
      </c>
    </row>
    <row r="21" spans="4:95" ht="15.75" x14ac:dyDescent="0.2">
      <c r="D21" s="51">
        <f>J20+1</f>
        <v>22</v>
      </c>
      <c r="E21" s="51">
        <f>D21+1</f>
        <v>23</v>
      </c>
      <c r="F21" s="51">
        <f t="shared" ref="F21:J21" si="27">E21+1</f>
        <v>24</v>
      </c>
      <c r="G21" s="51">
        <f t="shared" si="27"/>
        <v>25</v>
      </c>
      <c r="H21" s="51">
        <f t="shared" si="27"/>
        <v>26</v>
      </c>
      <c r="I21" s="52">
        <f t="shared" si="27"/>
        <v>27</v>
      </c>
      <c r="J21" s="52">
        <f t="shared" si="27"/>
        <v>28</v>
      </c>
      <c r="K21" s="59"/>
      <c r="L21" s="51">
        <f>R20+1</f>
        <v>19</v>
      </c>
      <c r="M21" s="51">
        <f>L21+1</f>
        <v>20</v>
      </c>
      <c r="N21" s="51">
        <f t="shared" ref="N21:R21" si="28">M21+1</f>
        <v>21</v>
      </c>
      <c r="O21" s="51">
        <f t="shared" si="28"/>
        <v>22</v>
      </c>
      <c r="P21" s="51">
        <f t="shared" si="28"/>
        <v>23</v>
      </c>
      <c r="Q21" s="115">
        <f t="shared" si="28"/>
        <v>24</v>
      </c>
      <c r="R21" s="115">
        <f t="shared" si="28"/>
        <v>25</v>
      </c>
      <c r="S21" s="59"/>
      <c r="T21" s="51">
        <f>Z20+1</f>
        <v>18</v>
      </c>
      <c r="U21" s="51">
        <f>T21+1</f>
        <v>19</v>
      </c>
      <c r="V21" s="51">
        <f t="shared" ref="V21:Z21" si="29">U21+1</f>
        <v>20</v>
      </c>
      <c r="W21" s="51">
        <f t="shared" si="29"/>
        <v>21</v>
      </c>
      <c r="X21" s="51">
        <f t="shared" si="29"/>
        <v>22</v>
      </c>
      <c r="Y21" s="52">
        <f t="shared" si="29"/>
        <v>23</v>
      </c>
      <c r="Z21" s="52">
        <f t="shared" si="29"/>
        <v>24</v>
      </c>
      <c r="AA21" s="163"/>
      <c r="AB21" s="114">
        <f>AH20+1</f>
        <v>22</v>
      </c>
      <c r="AC21" s="114">
        <f>AB21+1</f>
        <v>23</v>
      </c>
      <c r="AD21" s="114">
        <f t="shared" ref="AD21:AH21" si="30">AC21+1</f>
        <v>24</v>
      </c>
      <c r="AE21" s="114">
        <f t="shared" si="30"/>
        <v>25</v>
      </c>
      <c r="AF21" s="114">
        <f t="shared" si="30"/>
        <v>26</v>
      </c>
      <c r="AG21" s="115">
        <f t="shared" si="30"/>
        <v>27</v>
      </c>
      <c r="AH21" s="115">
        <f t="shared" si="30"/>
        <v>28</v>
      </c>
      <c r="AI21"/>
      <c r="AR21" s="17">
        <f>Janvier!Q4</f>
        <v>0</v>
      </c>
      <c r="AS21" s="17">
        <f>Janvier!R4</f>
        <v>0</v>
      </c>
      <c r="AT21" s="17">
        <f>Janvier!S4</f>
        <v>0</v>
      </c>
      <c r="AU21" s="17">
        <f>Janvier!T4</f>
        <v>0</v>
      </c>
      <c r="AV21" s="17">
        <f>Janvier!U4</f>
        <v>0</v>
      </c>
      <c r="AW21" s="17">
        <f>Janvier!V4</f>
        <v>0</v>
      </c>
      <c r="AX21" s="17">
        <f>Janvier!W4</f>
        <v>0</v>
      </c>
      <c r="AY21" s="17"/>
      <c r="AZ21" s="17">
        <f>Février!Q4</f>
        <v>0</v>
      </c>
      <c r="BA21" s="17">
        <f>Février!R4</f>
        <v>0</v>
      </c>
      <c r="BB21" s="17">
        <f>Février!S4</f>
        <v>0</v>
      </c>
      <c r="BC21" s="17">
        <f>Février!T4</f>
        <v>0</v>
      </c>
      <c r="BD21" s="17">
        <f>Février!U4</f>
        <v>0</v>
      </c>
      <c r="BE21" s="17">
        <f>Février!V4</f>
        <v>0</v>
      </c>
      <c r="BF21" s="17">
        <f>Février!W4</f>
        <v>0</v>
      </c>
      <c r="BG21" s="17"/>
      <c r="BH21" s="17">
        <f>Mars!Q4</f>
        <v>0</v>
      </c>
      <c r="BI21" s="17">
        <f>Mars!R4</f>
        <v>0</v>
      </c>
      <c r="BJ21" s="17">
        <f>Mars!S4</f>
        <v>0</v>
      </c>
      <c r="BK21" s="17">
        <f>Mars!T4</f>
        <v>0</v>
      </c>
      <c r="BL21" s="17">
        <f>Mars!U4</f>
        <v>0</v>
      </c>
      <c r="BM21" s="17">
        <f>Mars!V4</f>
        <v>0</v>
      </c>
      <c r="BN21" s="17">
        <f>Mars!W4</f>
        <v>0</v>
      </c>
      <c r="BO21" s="18"/>
      <c r="BP21" s="17">
        <f>Avril!Q4</f>
        <v>0</v>
      </c>
      <c r="BQ21" s="17">
        <f>Avril!R4</f>
        <v>0</v>
      </c>
      <c r="BR21" s="17">
        <f>Avril!S4</f>
        <v>0</v>
      </c>
      <c r="BS21" s="17">
        <f>Avril!T4</f>
        <v>0</v>
      </c>
      <c r="BT21" s="17">
        <f>Avril!U4</f>
        <v>0</v>
      </c>
      <c r="BU21" s="17">
        <f>Avril!V4</f>
        <v>0</v>
      </c>
      <c r="BV21" s="17">
        <f>Avril!W4</f>
        <v>0</v>
      </c>
      <c r="BZ21" s="126" t="s">
        <v>115</v>
      </c>
      <c r="CQ21" s="128" t="s">
        <v>405</v>
      </c>
    </row>
    <row r="22" spans="4:95" ht="15.75" x14ac:dyDescent="0.2">
      <c r="D22" s="51">
        <f>J21+1</f>
        <v>29</v>
      </c>
      <c r="E22" s="51">
        <f>D22+1</f>
        <v>30</v>
      </c>
      <c r="F22" s="51">
        <f t="shared" ref="F22" si="31">E22+1</f>
        <v>31</v>
      </c>
      <c r="G22" s="51"/>
      <c r="H22" s="51"/>
      <c r="I22" s="52"/>
      <c r="J22" s="103"/>
      <c r="K22" s="59"/>
      <c r="L22" s="114">
        <f>R21+1</f>
        <v>26</v>
      </c>
      <c r="M22" s="114">
        <f>L22+1</f>
        <v>27</v>
      </c>
      <c r="N22" s="114">
        <f t="shared" ref="N22:O22" si="32">M22+1</f>
        <v>28</v>
      </c>
      <c r="O22" s="114">
        <f t="shared" si="32"/>
        <v>29</v>
      </c>
      <c r="P22" s="51"/>
      <c r="Q22" s="52"/>
      <c r="R22" s="103"/>
      <c r="S22" s="59"/>
      <c r="T22" s="51">
        <f>Z21+1</f>
        <v>25</v>
      </c>
      <c r="U22" s="51">
        <f>T22+1</f>
        <v>26</v>
      </c>
      <c r="V22" s="51">
        <f t="shared" ref="V22:Z22" si="33">U22+1</f>
        <v>27</v>
      </c>
      <c r="W22" s="51">
        <f t="shared" si="33"/>
        <v>28</v>
      </c>
      <c r="X22" s="51">
        <f t="shared" si="33"/>
        <v>29</v>
      </c>
      <c r="Y22" s="52">
        <f t="shared" si="33"/>
        <v>30</v>
      </c>
      <c r="Z22" s="52">
        <f t="shared" si="33"/>
        <v>31</v>
      </c>
      <c r="AA22" s="163"/>
      <c r="AB22" s="114">
        <f>AH21+1</f>
        <v>29</v>
      </c>
      <c r="AC22" s="114">
        <f>AB22+1</f>
        <v>30</v>
      </c>
      <c r="AD22" s="51"/>
      <c r="AE22" s="51"/>
      <c r="AF22" s="51"/>
      <c r="AG22" s="52"/>
      <c r="AH22" s="103"/>
      <c r="AI22"/>
      <c r="AR22" s="17">
        <f>Janvier!Q5</f>
        <v>0</v>
      </c>
      <c r="AS22" s="17">
        <f>Janvier!R5</f>
        <v>0</v>
      </c>
      <c r="AT22" s="17">
        <f>Janvier!S5</f>
        <v>0</v>
      </c>
      <c r="AU22" s="17">
        <f>Janvier!T5</f>
        <v>0</v>
      </c>
      <c r="AV22" s="17">
        <f>Janvier!U5</f>
        <v>0</v>
      </c>
      <c r="AW22" s="17">
        <f>Janvier!V5</f>
        <v>0</v>
      </c>
      <c r="AX22" s="17">
        <f>Janvier!W5</f>
        <v>0</v>
      </c>
      <c r="AY22" s="17"/>
      <c r="AZ22" s="17">
        <f>Février!Q5</f>
        <v>0</v>
      </c>
      <c r="BA22" s="17">
        <f>Février!R5</f>
        <v>0</v>
      </c>
      <c r="BB22" s="17"/>
      <c r="BC22" s="17"/>
      <c r="BD22" s="17"/>
      <c r="BE22" s="17"/>
      <c r="BF22" s="17"/>
      <c r="BG22" s="17"/>
      <c r="BH22" s="17">
        <f>Mars!Q5</f>
        <v>0</v>
      </c>
      <c r="BI22" s="17">
        <f>Mars!R5</f>
        <v>0</v>
      </c>
      <c r="BJ22" s="17">
        <f>Mars!S5</f>
        <v>0</v>
      </c>
      <c r="BK22" s="17">
        <f>Mars!T5</f>
        <v>0</v>
      </c>
      <c r="BL22" s="17">
        <f>Mars!U5</f>
        <v>0</v>
      </c>
      <c r="BM22" s="17"/>
      <c r="BN22" s="17"/>
      <c r="BO22" s="18"/>
      <c r="BP22" s="17">
        <f>Avril!Q5</f>
        <v>0</v>
      </c>
      <c r="BQ22" s="17">
        <f>Avril!R5</f>
        <v>0</v>
      </c>
      <c r="BR22" s="17">
        <f>Avril!S5</f>
        <v>0</v>
      </c>
      <c r="BS22" s="17">
        <f>Avril!T5</f>
        <v>0</v>
      </c>
      <c r="BT22" s="17">
        <f>Avril!U5</f>
        <v>0</v>
      </c>
      <c r="BU22" s="17">
        <f>Avril!V5</f>
        <v>0</v>
      </c>
      <c r="BV22" s="17">
        <f>Avril!W5</f>
        <v>0</v>
      </c>
      <c r="BZ22" s="126" t="s">
        <v>116</v>
      </c>
      <c r="CQ22" s="128" t="s">
        <v>406</v>
      </c>
    </row>
    <row r="23" spans="4:95" ht="15.6" customHeight="1" x14ac:dyDescent="0.2">
      <c r="D23" s="51"/>
      <c r="E23" s="51"/>
      <c r="F23" s="51"/>
      <c r="G23" s="51"/>
      <c r="H23" s="51"/>
      <c r="I23" s="52"/>
      <c r="J23" s="52"/>
      <c r="K23" s="59"/>
      <c r="L23" s="59"/>
      <c r="M23" s="59"/>
      <c r="N23" s="59"/>
      <c r="O23" s="59"/>
      <c r="P23" s="59"/>
      <c r="Q23" s="103"/>
      <c r="R23" s="103"/>
      <c r="S23" s="59"/>
      <c r="T23" s="164"/>
      <c r="U23" s="164"/>
      <c r="V23" s="164"/>
      <c r="W23" s="59"/>
      <c r="X23" s="59"/>
      <c r="Y23" s="103"/>
      <c r="Z23" s="103"/>
      <c r="AA23" s="59"/>
      <c r="AB23" s="59"/>
      <c r="AC23" s="59" t="s">
        <v>7</v>
      </c>
      <c r="AD23" s="59"/>
      <c r="AE23" s="59"/>
      <c r="AF23" s="59"/>
      <c r="AG23" s="103"/>
      <c r="AH23" s="103"/>
      <c r="AR23" s="17">
        <f>Janvier!Q6</f>
        <v>0</v>
      </c>
      <c r="AS23" s="17">
        <f>Janvier!R6</f>
        <v>0</v>
      </c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 t="s">
        <v>7</v>
      </c>
      <c r="BK23" s="17" t="s">
        <v>7</v>
      </c>
      <c r="BL23" s="17" t="s">
        <v>7</v>
      </c>
      <c r="BM23" s="17" t="s">
        <v>7</v>
      </c>
      <c r="BN23" s="17" t="s">
        <v>7</v>
      </c>
      <c r="BO23" s="17"/>
      <c r="BP23" s="17"/>
      <c r="BQ23" s="17"/>
      <c r="BR23" s="17"/>
      <c r="BS23" s="17"/>
      <c r="BT23" s="17"/>
      <c r="BU23" s="17"/>
      <c r="BV23" s="17" t="s">
        <v>7</v>
      </c>
      <c r="BZ23" s="126" t="s">
        <v>117</v>
      </c>
      <c r="CQ23" s="128" t="s">
        <v>407</v>
      </c>
    </row>
    <row r="24" spans="4:95" ht="15.6" customHeight="1" x14ac:dyDescent="0.2"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Z24" s="126" t="s">
        <v>118</v>
      </c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128" t="s">
        <v>408</v>
      </c>
    </row>
    <row r="25" spans="4:95" s="49" customFormat="1" ht="27" customHeight="1" thickBot="1" x14ac:dyDescent="0.25">
      <c r="D25" s="185" t="s">
        <v>9</v>
      </c>
      <c r="E25" s="185"/>
      <c r="F25" s="185"/>
      <c r="G25" s="185"/>
      <c r="H25" s="185"/>
      <c r="I25" s="185"/>
      <c r="J25" s="185"/>
      <c r="K25" s="46"/>
      <c r="L25" s="186" t="s">
        <v>18</v>
      </c>
      <c r="M25" s="186"/>
      <c r="N25" s="186"/>
      <c r="O25" s="186"/>
      <c r="P25" s="186"/>
      <c r="Q25" s="186"/>
      <c r="R25" s="186"/>
      <c r="S25" s="50"/>
      <c r="T25" s="187" t="s">
        <v>10</v>
      </c>
      <c r="U25" s="187"/>
      <c r="V25" s="187"/>
      <c r="W25" s="187"/>
      <c r="X25" s="187"/>
      <c r="Y25" s="187"/>
      <c r="Z25" s="187"/>
      <c r="AA25" s="46"/>
      <c r="AB25" s="188" t="s">
        <v>19</v>
      </c>
      <c r="AC25" s="188"/>
      <c r="AD25" s="188"/>
      <c r="AE25" s="188"/>
      <c r="AF25" s="188"/>
      <c r="AG25" s="188"/>
      <c r="AH25" s="188"/>
      <c r="AR25" s="178" t="s">
        <v>9</v>
      </c>
      <c r="AS25" s="178"/>
      <c r="AT25" s="178"/>
      <c r="AU25" s="178"/>
      <c r="AV25" s="178"/>
      <c r="AW25" s="178"/>
      <c r="AX25" s="178"/>
      <c r="AY25" s="46"/>
      <c r="AZ25" s="179" t="s">
        <v>18</v>
      </c>
      <c r="BA25" s="179"/>
      <c r="BB25" s="179"/>
      <c r="BC25" s="179"/>
      <c r="BD25" s="179"/>
      <c r="BE25" s="179"/>
      <c r="BF25" s="179"/>
      <c r="BG25" s="50"/>
      <c r="BH25" s="180" t="s">
        <v>10</v>
      </c>
      <c r="BI25" s="180"/>
      <c r="BJ25" s="180"/>
      <c r="BK25" s="180"/>
      <c r="BL25" s="180"/>
      <c r="BM25" s="180"/>
      <c r="BN25" s="180"/>
      <c r="BO25" s="46"/>
      <c r="BP25" s="171" t="s">
        <v>19</v>
      </c>
      <c r="BQ25" s="171"/>
      <c r="BR25" s="171"/>
      <c r="BS25" s="171"/>
      <c r="BT25" s="171"/>
      <c r="BU25" s="171"/>
      <c r="BV25" s="171"/>
      <c r="BZ25" s="126" t="s">
        <v>119</v>
      </c>
      <c r="CA25" s="125"/>
      <c r="CB25" s="125"/>
      <c r="CC25" s="125"/>
      <c r="CD25" s="125"/>
      <c r="CE25" s="125"/>
      <c r="CF25" s="125"/>
      <c r="CG25" s="125"/>
      <c r="CH25" s="125"/>
      <c r="CI25" s="125"/>
      <c r="CJ25" s="125"/>
      <c r="CK25" s="125"/>
      <c r="CL25" s="125"/>
      <c r="CM25" s="125"/>
      <c r="CN25" s="125"/>
      <c r="CO25" s="125"/>
      <c r="CP25" s="125"/>
      <c r="CQ25" s="128" t="s">
        <v>409</v>
      </c>
    </row>
    <row r="26" spans="4:95" ht="16.5" thickBot="1" x14ac:dyDescent="0.3">
      <c r="D26" s="44" t="s">
        <v>1</v>
      </c>
      <c r="E26" s="44" t="s">
        <v>2</v>
      </c>
      <c r="F26" s="166" t="s">
        <v>2</v>
      </c>
      <c r="G26" s="44" t="s">
        <v>3</v>
      </c>
      <c r="H26" s="44" t="s">
        <v>4</v>
      </c>
      <c r="I26" s="45" t="s">
        <v>5</v>
      </c>
      <c r="J26" s="45" t="s">
        <v>6</v>
      </c>
      <c r="K26" s="17"/>
      <c r="L26" s="44" t="s">
        <v>1</v>
      </c>
      <c r="M26" s="44" t="s">
        <v>2</v>
      </c>
      <c r="N26" s="44" t="s">
        <v>2</v>
      </c>
      <c r="O26" s="44" t="s">
        <v>3</v>
      </c>
      <c r="P26" s="44" t="s">
        <v>4</v>
      </c>
      <c r="Q26" s="45" t="s">
        <v>5</v>
      </c>
      <c r="R26" s="45" t="s">
        <v>6</v>
      </c>
      <c r="S26" s="18"/>
      <c r="T26" s="44" t="s">
        <v>1</v>
      </c>
      <c r="U26" s="44" t="s">
        <v>2</v>
      </c>
      <c r="V26" s="44" t="s">
        <v>2</v>
      </c>
      <c r="W26" s="44" t="s">
        <v>3</v>
      </c>
      <c r="X26" s="44" t="s">
        <v>4</v>
      </c>
      <c r="Y26" s="45" t="s">
        <v>5</v>
      </c>
      <c r="Z26" s="45" t="s">
        <v>6</v>
      </c>
      <c r="AA26" s="17"/>
      <c r="AB26" s="44" t="s">
        <v>1</v>
      </c>
      <c r="AC26" s="44" t="s">
        <v>2</v>
      </c>
      <c r="AD26" s="44" t="s">
        <v>2</v>
      </c>
      <c r="AE26" s="44" t="s">
        <v>3</v>
      </c>
      <c r="AF26" s="44" t="s">
        <v>4</v>
      </c>
      <c r="AG26" s="45" t="s">
        <v>5</v>
      </c>
      <c r="AH26" s="45" t="s">
        <v>6</v>
      </c>
      <c r="AR26" s="16" t="s">
        <v>1</v>
      </c>
      <c r="AS26" s="16" t="s">
        <v>2</v>
      </c>
      <c r="AT26" s="16" t="s">
        <v>2</v>
      </c>
      <c r="AU26" s="16" t="s">
        <v>3</v>
      </c>
      <c r="AV26" s="16" t="s">
        <v>4</v>
      </c>
      <c r="AW26" s="20" t="s">
        <v>5</v>
      </c>
      <c r="AX26" s="20" t="s">
        <v>6</v>
      </c>
      <c r="AY26" s="17"/>
      <c r="AZ26" s="16" t="s">
        <v>1</v>
      </c>
      <c r="BA26" s="16" t="s">
        <v>2</v>
      </c>
      <c r="BB26" s="16" t="s">
        <v>2</v>
      </c>
      <c r="BC26" s="16" t="s">
        <v>3</v>
      </c>
      <c r="BD26" s="16" t="s">
        <v>4</v>
      </c>
      <c r="BE26" s="20" t="s">
        <v>5</v>
      </c>
      <c r="BF26" s="20" t="s">
        <v>6</v>
      </c>
      <c r="BG26" s="18"/>
      <c r="BH26" s="16" t="s">
        <v>1</v>
      </c>
      <c r="BI26" s="16" t="s">
        <v>2</v>
      </c>
      <c r="BJ26" s="16" t="s">
        <v>2</v>
      </c>
      <c r="BK26" s="16" t="s">
        <v>3</v>
      </c>
      <c r="BL26" s="16" t="s">
        <v>4</v>
      </c>
      <c r="BM26" s="20" t="s">
        <v>5</v>
      </c>
      <c r="BN26" s="20" t="s">
        <v>6</v>
      </c>
      <c r="BO26" s="17"/>
      <c r="BP26" s="16" t="s">
        <v>1</v>
      </c>
      <c r="BQ26" s="16" t="s">
        <v>2</v>
      </c>
      <c r="BR26" s="16" t="s">
        <v>2</v>
      </c>
      <c r="BS26" s="16" t="s">
        <v>3</v>
      </c>
      <c r="BT26" s="16" t="s">
        <v>4</v>
      </c>
      <c r="BU26" s="20" t="s">
        <v>5</v>
      </c>
      <c r="BV26" s="20" t="s">
        <v>6</v>
      </c>
      <c r="BZ26" s="126" t="s">
        <v>120</v>
      </c>
      <c r="CQ26" s="128" t="s">
        <v>410</v>
      </c>
    </row>
    <row r="27" spans="4:95" ht="15.75" x14ac:dyDescent="0.2">
      <c r="D27" s="72" t="s">
        <v>7</v>
      </c>
      <c r="E27" s="72" t="s">
        <v>7</v>
      </c>
      <c r="F27" s="167">
        <v>1</v>
      </c>
      <c r="G27" s="114">
        <f t="shared" ref="G27:J27" si="34">F27+1</f>
        <v>2</v>
      </c>
      <c r="H27" s="114">
        <f t="shared" si="34"/>
        <v>3</v>
      </c>
      <c r="I27" s="115">
        <f t="shared" si="34"/>
        <v>4</v>
      </c>
      <c r="J27" s="115">
        <f t="shared" si="34"/>
        <v>5</v>
      </c>
      <c r="K27" s="59"/>
      <c r="L27" s="72" t="s">
        <v>7</v>
      </c>
      <c r="M27" s="72" t="s">
        <v>7</v>
      </c>
      <c r="N27" s="51"/>
      <c r="O27" s="51"/>
      <c r="P27" s="51"/>
      <c r="Q27" s="52">
        <v>1</v>
      </c>
      <c r="R27" s="52">
        <f t="shared" ref="R27" si="35">Q27+1</f>
        <v>2</v>
      </c>
      <c r="S27" s="163"/>
      <c r="T27" s="51">
        <v>1</v>
      </c>
      <c r="U27" s="51">
        <f>T27+1</f>
        <v>2</v>
      </c>
      <c r="V27" s="51">
        <f t="shared" ref="V27:Z27" si="36">U27+1</f>
        <v>3</v>
      </c>
      <c r="W27" s="51">
        <f t="shared" si="36"/>
        <v>4</v>
      </c>
      <c r="X27" s="51">
        <f t="shared" si="36"/>
        <v>5</v>
      </c>
      <c r="Y27" s="52">
        <f t="shared" si="36"/>
        <v>6</v>
      </c>
      <c r="Z27" s="52">
        <f t="shared" si="36"/>
        <v>7</v>
      </c>
      <c r="AA27" s="59"/>
      <c r="AB27" s="51"/>
      <c r="AC27" s="51"/>
      <c r="AD27" s="51"/>
      <c r="AE27" s="51">
        <v>1</v>
      </c>
      <c r="AF27" s="51">
        <f t="shared" ref="AF27:AH27" si="37">AE27+1</f>
        <v>2</v>
      </c>
      <c r="AG27" s="52">
        <f t="shared" si="37"/>
        <v>3</v>
      </c>
      <c r="AH27" s="52">
        <f t="shared" si="37"/>
        <v>4</v>
      </c>
      <c r="AR27" s="17">
        <f>Mai!Q2</f>
        <v>0</v>
      </c>
      <c r="AS27" s="17">
        <f>Mai!R2</f>
        <v>0</v>
      </c>
      <c r="AT27" s="17">
        <f>Mai!S2</f>
        <v>0</v>
      </c>
      <c r="AU27" s="17">
        <f>Mai!T2</f>
        <v>0</v>
      </c>
      <c r="AV27" s="17">
        <f>Mai!U2</f>
        <v>0</v>
      </c>
      <c r="AW27" s="17">
        <f>Mai!V2</f>
        <v>0</v>
      </c>
      <c r="AX27" s="17">
        <f>Mai!W2</f>
        <v>0</v>
      </c>
      <c r="AY27" s="17"/>
      <c r="AZ27" s="17"/>
      <c r="BA27" s="17"/>
      <c r="BB27" s="17"/>
      <c r="BC27" s="17">
        <f>Juin!T1</f>
        <v>0</v>
      </c>
      <c r="BD27" s="17">
        <f>Juin!U1</f>
        <v>0</v>
      </c>
      <c r="BE27" s="17">
        <f>Juin!V1</f>
        <v>0</v>
      </c>
      <c r="BF27" s="17">
        <f>Juin!W1</f>
        <v>0</v>
      </c>
      <c r="BG27" s="18"/>
      <c r="BH27" s="17" t="s">
        <v>7</v>
      </c>
      <c r="BI27" s="17" t="s">
        <v>7</v>
      </c>
      <c r="BJ27" s="17"/>
      <c r="BK27" s="17"/>
      <c r="BL27" s="17"/>
      <c r="BM27" s="17">
        <f>Juillet!V1</f>
        <v>0</v>
      </c>
      <c r="BN27" s="17">
        <f>Juillet!W1</f>
        <v>0</v>
      </c>
      <c r="BO27" s="17"/>
      <c r="BP27" s="21" t="s">
        <v>7</v>
      </c>
      <c r="BQ27" s="21">
        <f>Août!R1</f>
        <v>0</v>
      </c>
      <c r="BR27" s="21">
        <f>Août!S1</f>
        <v>0</v>
      </c>
      <c r="BS27" s="21">
        <f>Août!T1</f>
        <v>0</v>
      </c>
      <c r="BT27" s="21">
        <f>Août!U1</f>
        <v>0</v>
      </c>
      <c r="BU27" s="21">
        <f>Août!V1</f>
        <v>0</v>
      </c>
      <c r="BV27" s="21">
        <f>Août!W1</f>
        <v>0</v>
      </c>
      <c r="BZ27" s="126" t="s">
        <v>121</v>
      </c>
      <c r="CQ27" s="128" t="s">
        <v>411</v>
      </c>
    </row>
    <row r="28" spans="4:95" ht="15.75" x14ac:dyDescent="0.2">
      <c r="D28" s="51">
        <f>J27+1</f>
        <v>6</v>
      </c>
      <c r="E28" s="51">
        <f>D28+1</f>
        <v>7</v>
      </c>
      <c r="F28" s="146">
        <f t="shared" ref="F28:J28" si="38">E28+1</f>
        <v>8</v>
      </c>
      <c r="G28" s="146">
        <f t="shared" si="38"/>
        <v>9</v>
      </c>
      <c r="H28" s="114">
        <f t="shared" si="38"/>
        <v>10</v>
      </c>
      <c r="I28" s="115">
        <f t="shared" si="38"/>
        <v>11</v>
      </c>
      <c r="J28" s="115">
        <f t="shared" si="38"/>
        <v>12</v>
      </c>
      <c r="K28" s="59"/>
      <c r="L28" s="51">
        <f>R27+1</f>
        <v>3</v>
      </c>
      <c r="M28" s="51">
        <f>L28+1</f>
        <v>4</v>
      </c>
      <c r="N28" s="51">
        <f t="shared" ref="N28:R28" si="39">M28+1</f>
        <v>5</v>
      </c>
      <c r="O28" s="51">
        <f t="shared" si="39"/>
        <v>6</v>
      </c>
      <c r="P28" s="51">
        <f t="shared" si="39"/>
        <v>7</v>
      </c>
      <c r="Q28" s="52">
        <f t="shared" si="39"/>
        <v>8</v>
      </c>
      <c r="R28" s="52">
        <f t="shared" si="39"/>
        <v>9</v>
      </c>
      <c r="S28" s="163"/>
      <c r="T28" s="51">
        <f>Z27+1</f>
        <v>8</v>
      </c>
      <c r="U28" s="51">
        <f>T28+1</f>
        <v>9</v>
      </c>
      <c r="V28" s="51">
        <f t="shared" ref="V28:Z28" si="40">U28+1</f>
        <v>10</v>
      </c>
      <c r="W28" s="51">
        <f t="shared" si="40"/>
        <v>11</v>
      </c>
      <c r="X28" s="51">
        <f t="shared" si="40"/>
        <v>12</v>
      </c>
      <c r="Y28" s="52">
        <f t="shared" si="40"/>
        <v>13</v>
      </c>
      <c r="Z28" s="168">
        <f t="shared" si="40"/>
        <v>14</v>
      </c>
      <c r="AA28" s="163"/>
      <c r="AB28" s="51">
        <f>AH27+1</f>
        <v>5</v>
      </c>
      <c r="AC28" s="51">
        <f>AB28+1</f>
        <v>6</v>
      </c>
      <c r="AD28" s="51">
        <f t="shared" ref="AD28:AH28" si="41">AC28+1</f>
        <v>7</v>
      </c>
      <c r="AE28" s="51">
        <f t="shared" si="41"/>
        <v>8</v>
      </c>
      <c r="AF28" s="51">
        <f t="shared" si="41"/>
        <v>9</v>
      </c>
      <c r="AG28" s="52">
        <f t="shared" si="41"/>
        <v>10</v>
      </c>
      <c r="AH28" s="52">
        <f t="shared" si="41"/>
        <v>11</v>
      </c>
      <c r="AR28" s="17">
        <f>Mai!Q3</f>
        <v>0</v>
      </c>
      <c r="AS28" s="17">
        <f>Mai!R3</f>
        <v>0</v>
      </c>
      <c r="AT28" s="17">
        <f>Mai!S3</f>
        <v>0</v>
      </c>
      <c r="AU28" s="17">
        <f>Mai!T3</f>
        <v>0</v>
      </c>
      <c r="AV28" s="17">
        <f>Mai!U3</f>
        <v>0</v>
      </c>
      <c r="AW28" s="17">
        <f>Mai!V3</f>
        <v>0</v>
      </c>
      <c r="AX28" s="17">
        <f>Mai!W3</f>
        <v>0</v>
      </c>
      <c r="AY28" s="17"/>
      <c r="AZ28" s="17">
        <f>Juin!Q2</f>
        <v>0</v>
      </c>
      <c r="BA28" s="17">
        <f>Juin!R2</f>
        <v>0</v>
      </c>
      <c r="BB28" s="17">
        <f>Juin!S2</f>
        <v>0</v>
      </c>
      <c r="BC28" s="17">
        <f>Juin!T2</f>
        <v>0</v>
      </c>
      <c r="BD28" s="17">
        <f>Juin!U2</f>
        <v>0</v>
      </c>
      <c r="BE28" s="17">
        <f>Juin!V2</f>
        <v>0</v>
      </c>
      <c r="BF28" s="17">
        <f>Juin!W2</f>
        <v>0</v>
      </c>
      <c r="BG28" s="18"/>
      <c r="BH28" s="17">
        <f>Juillet!Q2</f>
        <v>0</v>
      </c>
      <c r="BI28" s="17">
        <f>Juillet!R2</f>
        <v>0</v>
      </c>
      <c r="BJ28" s="17">
        <f>Juillet!S2</f>
        <v>0</v>
      </c>
      <c r="BK28" s="17">
        <f>Juillet!T2</f>
        <v>0</v>
      </c>
      <c r="BL28" s="17">
        <f>Juillet!U2</f>
        <v>0</v>
      </c>
      <c r="BM28" s="17">
        <f>Juillet!V2</f>
        <v>0</v>
      </c>
      <c r="BN28" s="17">
        <f>Juillet!W2</f>
        <v>0</v>
      </c>
      <c r="BO28" s="18"/>
      <c r="BP28" s="21">
        <f>Août!Q2</f>
        <v>0</v>
      </c>
      <c r="BQ28" s="21">
        <f>Août!R2</f>
        <v>0</v>
      </c>
      <c r="BR28" s="21">
        <f>Août!S2</f>
        <v>0</v>
      </c>
      <c r="BS28" s="21">
        <f>Août!T2</f>
        <v>0</v>
      </c>
      <c r="BT28" s="21">
        <f>Août!U2</f>
        <v>0</v>
      </c>
      <c r="BU28" s="21">
        <f>Août!V2</f>
        <v>0</v>
      </c>
      <c r="BV28" s="21">
        <f>Août!W2</f>
        <v>0</v>
      </c>
      <c r="BZ28" s="126" t="s">
        <v>122</v>
      </c>
      <c r="CQ28" s="128" t="s">
        <v>412</v>
      </c>
    </row>
    <row r="29" spans="4:95" ht="15.75" x14ac:dyDescent="0.2">
      <c r="D29" s="51">
        <f>J28+1</f>
        <v>13</v>
      </c>
      <c r="E29" s="51">
        <f>D29+1</f>
        <v>14</v>
      </c>
      <c r="F29" s="51">
        <f t="shared" ref="F29:J29" si="42">E29+1</f>
        <v>15</v>
      </c>
      <c r="G29" s="51">
        <f t="shared" si="42"/>
        <v>16</v>
      </c>
      <c r="H29" s="51">
        <f t="shared" si="42"/>
        <v>17</v>
      </c>
      <c r="I29" s="52">
        <f t="shared" si="42"/>
        <v>18</v>
      </c>
      <c r="J29" s="168">
        <f t="shared" si="42"/>
        <v>19</v>
      </c>
      <c r="K29" s="59"/>
      <c r="L29" s="51">
        <f>R28+1</f>
        <v>10</v>
      </c>
      <c r="M29" s="51">
        <f>L29+1</f>
        <v>11</v>
      </c>
      <c r="N29" s="51">
        <f t="shared" ref="N29:R29" si="43">M29+1</f>
        <v>12</v>
      </c>
      <c r="O29" s="51">
        <f t="shared" si="43"/>
        <v>13</v>
      </c>
      <c r="P29" s="51">
        <f t="shared" si="43"/>
        <v>14</v>
      </c>
      <c r="Q29" s="52">
        <f t="shared" si="43"/>
        <v>15</v>
      </c>
      <c r="R29" s="52">
        <f t="shared" si="43"/>
        <v>16</v>
      </c>
      <c r="S29" s="163"/>
      <c r="T29" s="51">
        <f>Z28+1</f>
        <v>15</v>
      </c>
      <c r="U29" s="51">
        <f>T29+1</f>
        <v>16</v>
      </c>
      <c r="V29" s="51">
        <f t="shared" ref="V29:Z29" si="44">U29+1</f>
        <v>17</v>
      </c>
      <c r="W29" s="51">
        <f t="shared" si="44"/>
        <v>18</v>
      </c>
      <c r="X29" s="51">
        <f t="shared" si="44"/>
        <v>19</v>
      </c>
      <c r="Y29" s="52">
        <f t="shared" si="44"/>
        <v>20</v>
      </c>
      <c r="Z29" s="52">
        <f t="shared" si="44"/>
        <v>21</v>
      </c>
      <c r="AA29" s="163"/>
      <c r="AB29" s="51">
        <f>AH28+1</f>
        <v>12</v>
      </c>
      <c r="AC29" s="51">
        <f>AB29+1</f>
        <v>13</v>
      </c>
      <c r="AD29" s="51">
        <f t="shared" ref="AD29:AH29" si="45">AC29+1</f>
        <v>14</v>
      </c>
      <c r="AE29" s="169">
        <f t="shared" si="45"/>
        <v>15</v>
      </c>
      <c r="AF29" s="51">
        <f t="shared" si="45"/>
        <v>16</v>
      </c>
      <c r="AG29" s="52">
        <f t="shared" si="45"/>
        <v>17</v>
      </c>
      <c r="AH29" s="52">
        <f t="shared" si="45"/>
        <v>18</v>
      </c>
      <c r="AR29" s="17">
        <f>Mai!Q4</f>
        <v>0</v>
      </c>
      <c r="AS29" s="17">
        <f>Mai!R4</f>
        <v>0</v>
      </c>
      <c r="AT29" s="17">
        <f>Mai!S4</f>
        <v>0</v>
      </c>
      <c r="AU29" s="17">
        <f>Mai!T4</f>
        <v>0</v>
      </c>
      <c r="AV29" s="17">
        <f>Mai!U4</f>
        <v>0</v>
      </c>
      <c r="AW29" s="17">
        <f>Mai!V4</f>
        <v>0</v>
      </c>
      <c r="AX29" s="17">
        <f>Mai!W4</f>
        <v>0</v>
      </c>
      <c r="AY29" s="17"/>
      <c r="AZ29" s="17">
        <f>Juin!Q3</f>
        <v>0</v>
      </c>
      <c r="BA29" s="17">
        <f>Juin!R3</f>
        <v>0</v>
      </c>
      <c r="BB29" s="17">
        <f>Juin!S3</f>
        <v>0</v>
      </c>
      <c r="BC29" s="17">
        <f>Juin!T3</f>
        <v>0</v>
      </c>
      <c r="BD29" s="17">
        <f>Juin!U3</f>
        <v>0</v>
      </c>
      <c r="BE29" s="17">
        <f>Juin!V3</f>
        <v>0</v>
      </c>
      <c r="BF29" s="17">
        <f>Juin!W3</f>
        <v>0</v>
      </c>
      <c r="BG29" s="18"/>
      <c r="BH29" s="17">
        <f>Juillet!Q3</f>
        <v>0</v>
      </c>
      <c r="BI29" s="17">
        <f>Juillet!R3</f>
        <v>0</v>
      </c>
      <c r="BJ29" s="17">
        <f>Juillet!S3</f>
        <v>0</v>
      </c>
      <c r="BK29" s="17">
        <f>Juillet!T3</f>
        <v>0</v>
      </c>
      <c r="BL29" s="17">
        <f>Juillet!U3</f>
        <v>0</v>
      </c>
      <c r="BM29" s="17">
        <f>Juillet!V3</f>
        <v>0</v>
      </c>
      <c r="BN29" s="17">
        <f>Juillet!W3</f>
        <v>0</v>
      </c>
      <c r="BO29" s="18"/>
      <c r="BP29" s="21">
        <f>Août!Q3</f>
        <v>0</v>
      </c>
      <c r="BQ29" s="21">
        <f>Août!R3</f>
        <v>0</v>
      </c>
      <c r="BR29" s="21">
        <f>Août!S3</f>
        <v>0</v>
      </c>
      <c r="BS29" s="21">
        <f>Août!T3</f>
        <v>0</v>
      </c>
      <c r="BT29" s="21">
        <f>Août!U3</f>
        <v>0</v>
      </c>
      <c r="BU29" s="21">
        <f>Août!V3</f>
        <v>0</v>
      </c>
      <c r="BV29" s="21">
        <f>Août!W3</f>
        <v>0</v>
      </c>
      <c r="BZ29" s="126" t="s">
        <v>123</v>
      </c>
      <c r="CQ29" s="128" t="s">
        <v>413</v>
      </c>
    </row>
    <row r="30" spans="4:95" ht="15.75" x14ac:dyDescent="0.2">
      <c r="D30" s="51">
        <f>J29+1</f>
        <v>20</v>
      </c>
      <c r="E30" s="51">
        <f>D30+1</f>
        <v>21</v>
      </c>
      <c r="F30" s="51">
        <f t="shared" ref="F30:J30" si="46">E30+1</f>
        <v>22</v>
      </c>
      <c r="G30" s="51">
        <f t="shared" si="46"/>
        <v>23</v>
      </c>
      <c r="H30" s="51">
        <f t="shared" si="46"/>
        <v>24</v>
      </c>
      <c r="I30" s="52">
        <f t="shared" si="46"/>
        <v>25</v>
      </c>
      <c r="J30" s="52">
        <f t="shared" si="46"/>
        <v>26</v>
      </c>
      <c r="K30" s="59"/>
      <c r="L30" s="51">
        <f>R29+1</f>
        <v>17</v>
      </c>
      <c r="M30" s="51">
        <f>L30+1</f>
        <v>18</v>
      </c>
      <c r="N30" s="51">
        <f t="shared" ref="N30:R30" si="47">M30+1</f>
        <v>19</v>
      </c>
      <c r="O30" s="51">
        <f t="shared" si="47"/>
        <v>20</v>
      </c>
      <c r="P30" s="51">
        <f t="shared" si="47"/>
        <v>21</v>
      </c>
      <c r="Q30" s="52">
        <f t="shared" si="47"/>
        <v>22</v>
      </c>
      <c r="R30" s="52">
        <f t="shared" si="47"/>
        <v>23</v>
      </c>
      <c r="S30" s="163"/>
      <c r="T30" s="51">
        <f>Z29+1</f>
        <v>22</v>
      </c>
      <c r="U30" s="51">
        <f>T30+1</f>
        <v>23</v>
      </c>
      <c r="V30" s="51">
        <f t="shared" ref="V30:Z30" si="48">U30+1</f>
        <v>24</v>
      </c>
      <c r="W30" s="51">
        <f t="shared" si="48"/>
        <v>25</v>
      </c>
      <c r="X30" s="51">
        <f t="shared" si="48"/>
        <v>26</v>
      </c>
      <c r="Y30" s="52">
        <f t="shared" si="48"/>
        <v>27</v>
      </c>
      <c r="Z30" s="52">
        <f t="shared" si="48"/>
        <v>28</v>
      </c>
      <c r="AA30" s="163"/>
      <c r="AB30" s="51">
        <f>AH29+1</f>
        <v>19</v>
      </c>
      <c r="AC30" s="51">
        <f>AB30+1</f>
        <v>20</v>
      </c>
      <c r="AD30" s="51">
        <f t="shared" ref="AD30:AH30" si="49">AC30+1</f>
        <v>21</v>
      </c>
      <c r="AE30" s="51">
        <f t="shared" si="49"/>
        <v>22</v>
      </c>
      <c r="AF30" s="51">
        <f t="shared" si="49"/>
        <v>23</v>
      </c>
      <c r="AG30" s="52">
        <f t="shared" si="49"/>
        <v>24</v>
      </c>
      <c r="AH30" s="52">
        <f t="shared" si="49"/>
        <v>25</v>
      </c>
      <c r="AR30" s="17">
        <f>Mai!Q5</f>
        <v>0</v>
      </c>
      <c r="AS30" s="17">
        <f>Mai!R5</f>
        <v>0</v>
      </c>
      <c r="AT30" s="17">
        <f>Mai!S5</f>
        <v>0</v>
      </c>
      <c r="AU30" s="17">
        <f>Mai!T5</f>
        <v>0</v>
      </c>
      <c r="AV30" s="17">
        <f>Mai!U5</f>
        <v>0</v>
      </c>
      <c r="AW30" s="17">
        <f>Mai!V5</f>
        <v>0</v>
      </c>
      <c r="AX30" s="17">
        <f>Mai!W5</f>
        <v>0</v>
      </c>
      <c r="AY30" s="17"/>
      <c r="AZ30" s="17">
        <f>Juin!Q4</f>
        <v>0</v>
      </c>
      <c r="BA30" s="17">
        <f>Juin!R4</f>
        <v>0</v>
      </c>
      <c r="BB30" s="17">
        <f>Juin!S4</f>
        <v>0</v>
      </c>
      <c r="BC30" s="17">
        <f>Juin!T4</f>
        <v>0</v>
      </c>
      <c r="BD30" s="17">
        <f>Juin!U4</f>
        <v>0</v>
      </c>
      <c r="BE30" s="17">
        <f>Juin!V4</f>
        <v>0</v>
      </c>
      <c r="BF30" s="17">
        <f>Juin!W4</f>
        <v>0</v>
      </c>
      <c r="BG30" s="18"/>
      <c r="BH30" s="17">
        <f>Juillet!Q4</f>
        <v>0</v>
      </c>
      <c r="BI30" s="17">
        <f>Juillet!R4</f>
        <v>0</v>
      </c>
      <c r="BJ30" s="17">
        <f>Juillet!S4</f>
        <v>0</v>
      </c>
      <c r="BK30" s="17">
        <f>Juillet!T4</f>
        <v>0</v>
      </c>
      <c r="BL30" s="17">
        <f>Juillet!U4</f>
        <v>0</v>
      </c>
      <c r="BM30" s="17">
        <f>Juillet!V4</f>
        <v>0</v>
      </c>
      <c r="BN30" s="17">
        <f>Juillet!W4</f>
        <v>0</v>
      </c>
      <c r="BO30" s="18"/>
      <c r="BP30" s="21">
        <f>Août!Q4</f>
        <v>0</v>
      </c>
      <c r="BQ30" s="21">
        <f>Août!R4</f>
        <v>0</v>
      </c>
      <c r="BR30" s="21">
        <f>Août!S4</f>
        <v>0</v>
      </c>
      <c r="BS30" s="21">
        <f>Août!T4</f>
        <v>0</v>
      </c>
      <c r="BT30" s="21">
        <f>Août!U4</f>
        <v>0</v>
      </c>
      <c r="BU30" s="21">
        <f>Août!V4</f>
        <v>0</v>
      </c>
      <c r="BV30" s="21">
        <f>Août!W4</f>
        <v>0</v>
      </c>
      <c r="BZ30" s="126" t="s">
        <v>124</v>
      </c>
      <c r="CQ30" s="128" t="s">
        <v>414</v>
      </c>
    </row>
    <row r="31" spans="4:95" ht="15.75" x14ac:dyDescent="0.2">
      <c r="D31" s="51">
        <f>J30+1</f>
        <v>27</v>
      </c>
      <c r="E31" s="51">
        <f>D31+1</f>
        <v>28</v>
      </c>
      <c r="F31" s="51">
        <f t="shared" ref="F31:H31" si="50">E31+1</f>
        <v>29</v>
      </c>
      <c r="G31" s="51">
        <f t="shared" si="50"/>
        <v>30</v>
      </c>
      <c r="H31" s="51">
        <f t="shared" si="50"/>
        <v>31</v>
      </c>
      <c r="I31" s="52"/>
      <c r="J31" s="52"/>
      <c r="K31" s="59"/>
      <c r="L31" s="51">
        <f>R30+1</f>
        <v>24</v>
      </c>
      <c r="M31" s="51">
        <f>L31+1</f>
        <v>25</v>
      </c>
      <c r="N31" s="51">
        <f t="shared" ref="N31:R31" si="51">M31+1</f>
        <v>26</v>
      </c>
      <c r="O31" s="51">
        <f t="shared" si="51"/>
        <v>27</v>
      </c>
      <c r="P31" s="51">
        <f t="shared" si="51"/>
        <v>28</v>
      </c>
      <c r="Q31" s="52">
        <f t="shared" si="51"/>
        <v>29</v>
      </c>
      <c r="R31" s="52">
        <f t="shared" si="51"/>
        <v>30</v>
      </c>
      <c r="S31" s="163"/>
      <c r="T31" s="51">
        <f>Z30+1</f>
        <v>29</v>
      </c>
      <c r="U31" s="51">
        <f>T31+1</f>
        <v>30</v>
      </c>
      <c r="V31" s="51">
        <f t="shared" ref="V31" si="52">U31+1</f>
        <v>31</v>
      </c>
      <c r="W31" s="51"/>
      <c r="X31" s="51"/>
      <c r="Y31" s="52"/>
      <c r="Z31" s="103"/>
      <c r="AA31" s="163"/>
      <c r="AB31" s="51">
        <f>AH30+1</f>
        <v>26</v>
      </c>
      <c r="AC31" s="51">
        <f>AB31+1</f>
        <v>27</v>
      </c>
      <c r="AD31" s="51">
        <f t="shared" ref="AD31:AG31" si="53">AC31+1</f>
        <v>28</v>
      </c>
      <c r="AE31" s="51">
        <f t="shared" si="53"/>
        <v>29</v>
      </c>
      <c r="AF31" s="51">
        <f t="shared" si="53"/>
        <v>30</v>
      </c>
      <c r="AG31" s="52">
        <f t="shared" si="53"/>
        <v>31</v>
      </c>
      <c r="AH31" s="103"/>
      <c r="AR31" s="17">
        <f>Mai!Q6</f>
        <v>0</v>
      </c>
      <c r="AS31" s="17">
        <f>Mai!R6</f>
        <v>0</v>
      </c>
      <c r="AT31" s="17">
        <f>Mai!S6</f>
        <v>0</v>
      </c>
      <c r="AU31" s="17"/>
      <c r="AV31" s="17"/>
      <c r="AW31" s="17"/>
      <c r="AX31" s="17"/>
      <c r="AY31" s="17"/>
      <c r="AZ31" s="17">
        <f>Juin!Q5</f>
        <v>0</v>
      </c>
      <c r="BA31" s="17">
        <f>Juin!R5</f>
        <v>0</v>
      </c>
      <c r="BB31" s="17">
        <f>Juin!S5</f>
        <v>0</v>
      </c>
      <c r="BC31" s="17">
        <f>Juin!T5</f>
        <v>0</v>
      </c>
      <c r="BD31" s="17">
        <f>Juin!U5</f>
        <v>0</v>
      </c>
      <c r="BE31" s="17"/>
      <c r="BF31" s="17" t="s">
        <v>7</v>
      </c>
      <c r="BG31" s="18"/>
      <c r="BH31" s="17">
        <f>Juillet!Q5</f>
        <v>0</v>
      </c>
      <c r="BI31" s="17">
        <f>Juillet!R5</f>
        <v>0</v>
      </c>
      <c r="BJ31" s="17">
        <f>Juillet!S5</f>
        <v>0</v>
      </c>
      <c r="BK31" s="17">
        <f>Juillet!T5</f>
        <v>0</v>
      </c>
      <c r="BL31" s="17">
        <f>Juillet!U5</f>
        <v>0</v>
      </c>
      <c r="BM31" s="17">
        <f>Juillet!V5</f>
        <v>0</v>
      </c>
      <c r="BN31" s="17">
        <f>Juillet!W5</f>
        <v>0</v>
      </c>
      <c r="BO31" s="18"/>
      <c r="BP31" s="21">
        <f>Août!Q5</f>
        <v>0</v>
      </c>
      <c r="BQ31" s="21">
        <f>Août!R5</f>
        <v>0</v>
      </c>
      <c r="BR31" s="21">
        <f>Août!S5</f>
        <v>0</v>
      </c>
      <c r="BS31" s="21">
        <f>Août!T5</f>
        <v>0</v>
      </c>
      <c r="BT31" s="21"/>
      <c r="BU31" s="21"/>
      <c r="BV31" s="21"/>
      <c r="BZ31" s="126" t="s">
        <v>125</v>
      </c>
      <c r="CQ31" s="128" t="s">
        <v>415</v>
      </c>
    </row>
    <row r="32" spans="4:95" ht="15.75" x14ac:dyDescent="0.25">
      <c r="D32" s="72" t="s">
        <v>7</v>
      </c>
      <c r="E32" s="106" t="s">
        <v>7</v>
      </c>
      <c r="F32" s="106"/>
      <c r="G32" s="106"/>
      <c r="H32" s="106"/>
      <c r="I32" s="106"/>
      <c r="J32" s="106"/>
      <c r="K32" s="59"/>
      <c r="L32" s="59" t="s">
        <v>7</v>
      </c>
      <c r="M32" s="163" t="s">
        <v>7</v>
      </c>
      <c r="N32" s="163"/>
      <c r="O32" s="59" t="s">
        <v>8</v>
      </c>
      <c r="P32" s="59" t="s">
        <v>7</v>
      </c>
      <c r="Q32" s="59" t="s">
        <v>7</v>
      </c>
      <c r="R32" s="59" t="s">
        <v>7</v>
      </c>
      <c r="S32" s="59"/>
      <c r="T32" s="59"/>
      <c r="U32" s="59"/>
      <c r="V32" s="59"/>
      <c r="W32" s="59"/>
      <c r="X32" s="59"/>
      <c r="Y32" s="59"/>
      <c r="Z32" s="59"/>
      <c r="AA32" s="163"/>
      <c r="AB32" s="165"/>
      <c r="AC32" s="165"/>
      <c r="AD32" s="106"/>
      <c r="AE32" s="105"/>
      <c r="AF32" s="105"/>
      <c r="AG32" s="105"/>
      <c r="AH32" s="105"/>
      <c r="AY32" s="17"/>
      <c r="AZ32" s="17" t="s">
        <v>7</v>
      </c>
      <c r="BA32" s="18" t="s">
        <v>7</v>
      </c>
      <c r="BB32" s="18"/>
      <c r="BC32" s="17" t="s">
        <v>8</v>
      </c>
      <c r="BD32" s="17" t="s">
        <v>7</v>
      </c>
      <c r="BE32" s="17" t="s">
        <v>7</v>
      </c>
      <c r="BF32" s="17" t="s">
        <v>7</v>
      </c>
      <c r="BG32" s="17"/>
      <c r="BH32" s="17">
        <f>Juillet!Q6</f>
        <v>0</v>
      </c>
      <c r="BI32" s="17"/>
      <c r="BJ32" s="17"/>
      <c r="BK32" s="17"/>
      <c r="BL32" s="17"/>
      <c r="BM32" s="17"/>
      <c r="BN32" s="17"/>
      <c r="BO32" s="18"/>
      <c r="BP32" s="21"/>
      <c r="BQ32" s="21" t="s">
        <v>7</v>
      </c>
      <c r="BR32" s="21" t="s">
        <v>7</v>
      </c>
      <c r="BS32" s="21" t="s">
        <v>7</v>
      </c>
      <c r="BT32" s="21" t="s">
        <v>7</v>
      </c>
      <c r="BU32" s="21" t="s">
        <v>7</v>
      </c>
      <c r="BV32" s="21" t="s">
        <v>7</v>
      </c>
      <c r="BW32" s="23" t="s">
        <v>7</v>
      </c>
      <c r="BZ32" s="129" t="s">
        <v>126</v>
      </c>
      <c r="CA32" s="24"/>
      <c r="CB32" s="24"/>
      <c r="CC32" s="24"/>
      <c r="CD32" s="24"/>
      <c r="CE32" s="24"/>
      <c r="CF32" s="24"/>
      <c r="CG32" s="24"/>
      <c r="CH32" s="24"/>
      <c r="CI32" s="24"/>
      <c r="CJ32" s="24"/>
      <c r="CK32" s="24"/>
      <c r="CL32" s="24"/>
      <c r="CM32" s="24"/>
      <c r="CN32" s="24"/>
      <c r="CO32" s="24"/>
      <c r="CP32" s="24"/>
      <c r="CQ32" s="128" t="s">
        <v>416</v>
      </c>
    </row>
    <row r="33" spans="1:187" ht="15.75" x14ac:dyDescent="0.25">
      <c r="A33" s="24"/>
      <c r="B33" s="24"/>
      <c r="C33" s="24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4"/>
      <c r="BX33" s="24"/>
      <c r="BY33" s="24"/>
      <c r="BZ33" s="129" t="s">
        <v>127</v>
      </c>
      <c r="CA33" s="24"/>
      <c r="CB33" s="24"/>
      <c r="CC33" s="24"/>
      <c r="CD33" s="24"/>
      <c r="CE33" s="24"/>
      <c r="CF33" s="24"/>
      <c r="CG33" s="24"/>
      <c r="CH33" s="24"/>
      <c r="CI33" s="24"/>
      <c r="CJ33" s="24"/>
      <c r="CK33" s="24"/>
      <c r="CL33" s="24"/>
      <c r="CM33" s="24"/>
      <c r="CN33" s="24"/>
      <c r="CO33" s="24"/>
      <c r="CP33" s="24"/>
      <c r="CQ33" s="128" t="s">
        <v>417</v>
      </c>
      <c r="CR33" s="24"/>
      <c r="CS33" s="24"/>
      <c r="CT33" s="24"/>
      <c r="CU33" s="24"/>
      <c r="CV33" s="24"/>
      <c r="CW33" s="24"/>
      <c r="CX33" s="24"/>
      <c r="CY33" s="24"/>
      <c r="CZ33" s="24"/>
      <c r="DA33" s="24"/>
      <c r="DB33" s="24"/>
      <c r="DC33" s="24"/>
      <c r="DD33" s="24"/>
      <c r="DE33" s="24"/>
      <c r="DF33" s="24"/>
      <c r="DG33" s="24"/>
      <c r="DH33" s="24"/>
      <c r="DI33" s="24"/>
      <c r="DJ33" s="24"/>
      <c r="DK33" s="24"/>
      <c r="DL33" s="24"/>
      <c r="DM33" s="24"/>
      <c r="DN33" s="24"/>
      <c r="DO33" s="24"/>
      <c r="DP33" s="24"/>
      <c r="DQ33" s="24"/>
      <c r="DR33" s="24"/>
      <c r="DS33" s="24"/>
      <c r="DT33" s="24"/>
      <c r="DU33" s="24"/>
      <c r="DV33" s="24"/>
      <c r="DW33" s="24"/>
      <c r="DX33" s="24"/>
      <c r="DY33" s="24"/>
      <c r="DZ33" s="24"/>
      <c r="EA33" s="24"/>
      <c r="EB33" s="24"/>
      <c r="EC33" s="24"/>
      <c r="ED33" s="24"/>
      <c r="EE33" s="24"/>
      <c r="EF33" s="24"/>
      <c r="EG33" s="24"/>
      <c r="EH33" s="24"/>
      <c r="EI33" s="24"/>
      <c r="EJ33" s="24"/>
      <c r="EK33" s="24"/>
      <c r="EL33" s="24"/>
      <c r="EM33" s="24"/>
      <c r="EN33" s="24"/>
      <c r="EO33" s="24"/>
      <c r="EP33" s="24"/>
      <c r="EQ33" s="24"/>
      <c r="ER33" s="24"/>
      <c r="ES33" s="24"/>
      <c r="ET33" s="24"/>
      <c r="EU33" s="24"/>
      <c r="EV33" s="24"/>
      <c r="EW33" s="24"/>
      <c r="EX33" s="24"/>
      <c r="EY33" s="24"/>
      <c r="EZ33" s="24"/>
      <c r="FA33" s="24"/>
      <c r="FB33" s="24"/>
      <c r="FC33" s="24"/>
      <c r="FD33" s="24"/>
      <c r="FE33" s="24"/>
      <c r="FF33" s="24"/>
      <c r="FG33" s="24"/>
      <c r="FH33" s="24"/>
      <c r="FI33" s="24"/>
      <c r="FJ33" s="24"/>
      <c r="FK33" s="24"/>
      <c r="FL33" s="24"/>
      <c r="FM33" s="24"/>
      <c r="FN33" s="24"/>
      <c r="FO33" s="24"/>
      <c r="FP33" s="24"/>
      <c r="FQ33" s="24"/>
      <c r="FR33" s="24"/>
      <c r="FS33" s="24"/>
      <c r="FT33" s="24"/>
      <c r="FU33" s="24"/>
      <c r="FV33" s="24"/>
      <c r="FW33" s="24"/>
      <c r="FX33" s="24"/>
      <c r="FY33" s="24"/>
      <c r="FZ33" s="24"/>
      <c r="GA33" s="24"/>
      <c r="GB33" s="24"/>
      <c r="GC33" s="24"/>
      <c r="GD33" s="24"/>
      <c r="GE33" s="24"/>
    </row>
    <row r="34" spans="1:187" ht="15.75" x14ac:dyDescent="0.25">
      <c r="A34" s="24"/>
      <c r="B34" s="24"/>
      <c r="C34" s="24"/>
      <c r="D34" s="130"/>
      <c r="E34" s="73" t="s">
        <v>393</v>
      </c>
      <c r="F34" s="24"/>
      <c r="G34" s="24"/>
      <c r="H34" s="24"/>
      <c r="I34" s="24"/>
      <c r="J34" s="24"/>
      <c r="K34" s="24"/>
      <c r="L34" s="24"/>
      <c r="M34" s="75"/>
      <c r="N34" s="73" t="s">
        <v>394</v>
      </c>
      <c r="O34" s="28"/>
      <c r="P34" s="28"/>
      <c r="Q34" s="28"/>
      <c r="R34" s="74" t="s">
        <v>395</v>
      </c>
      <c r="S34" s="24"/>
      <c r="T34" s="24"/>
      <c r="U34" s="24"/>
      <c r="V34" s="24"/>
      <c r="W34" s="24"/>
      <c r="X34" s="24"/>
      <c r="Y34" s="24"/>
      <c r="AA34" s="25"/>
      <c r="AB34" s="25"/>
      <c r="AC34" s="25"/>
      <c r="AD34" s="26"/>
      <c r="AE34" s="24"/>
      <c r="AF34" s="24"/>
      <c r="AG34" s="24"/>
      <c r="AH34" s="24"/>
      <c r="AI34" s="24"/>
      <c r="AJ34" s="24"/>
      <c r="AK34" s="24"/>
      <c r="AL34" s="24"/>
      <c r="AM34" s="27" t="s">
        <v>7</v>
      </c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129" t="s">
        <v>128</v>
      </c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128" t="s">
        <v>418</v>
      </c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  <c r="EF34" s="24"/>
      <c r="EG34" s="24"/>
      <c r="EH34" s="24"/>
      <c r="EI34" s="24"/>
      <c r="EJ34" s="24"/>
      <c r="EK34" s="24"/>
      <c r="EL34" s="24"/>
      <c r="EM34" s="24"/>
      <c r="EN34" s="24"/>
      <c r="EO34" s="24"/>
      <c r="EP34" s="24"/>
      <c r="EQ34" s="24"/>
      <c r="ER34" s="24"/>
      <c r="ES34" s="24"/>
      <c r="ET34" s="24"/>
      <c r="EU34" s="24"/>
      <c r="EV34" s="24"/>
      <c r="EW34" s="24"/>
      <c r="EX34" s="24"/>
      <c r="EY34" s="24"/>
      <c r="EZ34" s="24"/>
      <c r="FA34" s="24"/>
      <c r="FB34" s="24"/>
      <c r="FC34" s="24"/>
      <c r="FD34" s="24"/>
      <c r="FE34" s="24"/>
      <c r="FF34" s="24"/>
      <c r="FG34" s="24"/>
      <c r="FH34" s="24"/>
      <c r="FI34" s="24"/>
      <c r="FJ34" s="24"/>
      <c r="FK34" s="24"/>
      <c r="FL34" s="24"/>
      <c r="FM34" s="24"/>
      <c r="FN34" s="24"/>
      <c r="FO34" s="24"/>
      <c r="FP34" s="24"/>
      <c r="FQ34" s="24"/>
      <c r="FR34" s="24"/>
      <c r="FS34" s="24"/>
      <c r="FT34" s="24"/>
      <c r="FU34" s="24"/>
      <c r="FV34" s="24"/>
      <c r="FW34" s="24"/>
      <c r="FX34" s="24"/>
      <c r="FY34" s="24"/>
      <c r="FZ34" s="24"/>
      <c r="GA34" s="24"/>
      <c r="GB34" s="24"/>
      <c r="GC34" s="24"/>
      <c r="GD34" s="24"/>
      <c r="GE34" s="24"/>
    </row>
    <row r="35" spans="1:187" ht="14.45" customHeight="1" x14ac:dyDescent="0.25">
      <c r="A35" s="24"/>
      <c r="B35" s="24"/>
      <c r="C35" s="24"/>
      <c r="D35" s="24"/>
      <c r="E35" s="73" t="s">
        <v>780</v>
      </c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129" t="s">
        <v>129</v>
      </c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128" t="s">
        <v>419</v>
      </c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/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4"/>
      <c r="FR35" s="24"/>
      <c r="FS35" s="24"/>
      <c r="FT35" s="24"/>
      <c r="FU35" s="24"/>
      <c r="FV35" s="24"/>
      <c r="FW35" s="24"/>
      <c r="FX35" s="24"/>
      <c r="FY35" s="24"/>
      <c r="FZ35" s="24"/>
      <c r="GA35" s="24"/>
      <c r="GB35" s="24"/>
      <c r="GC35" s="24"/>
      <c r="GD35" s="24"/>
      <c r="GE35" s="24"/>
    </row>
    <row r="36" spans="1:187" ht="20.25" x14ac:dyDescent="0.3">
      <c r="A36" s="28"/>
      <c r="B36" s="28"/>
      <c r="C36" s="28"/>
      <c r="E36" s="199" t="s">
        <v>787</v>
      </c>
      <c r="F36" s="199"/>
      <c r="G36" s="199"/>
      <c r="H36" s="199"/>
      <c r="I36" s="199"/>
      <c r="J36" s="199"/>
      <c r="K36" s="199"/>
      <c r="L36" s="199"/>
      <c r="M36" s="199"/>
      <c r="N36" s="199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4"/>
      <c r="AK36" s="24"/>
      <c r="AL36" s="24"/>
      <c r="AM36" s="24"/>
      <c r="AN36" s="24"/>
      <c r="AO36" s="24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24"/>
      <c r="BF36" s="24"/>
      <c r="BG36" s="24"/>
      <c r="BH36" s="24"/>
      <c r="BI36" s="24"/>
      <c r="BJ36" s="24"/>
      <c r="BK36" s="24"/>
      <c r="BL36" s="24"/>
      <c r="BM36" s="24"/>
      <c r="BN36" s="24"/>
      <c r="BO36" s="24"/>
      <c r="BP36" s="24"/>
      <c r="BQ36" s="24"/>
      <c r="BR36" s="24"/>
      <c r="BS36" s="24"/>
      <c r="BT36" s="24"/>
      <c r="BU36" s="24"/>
      <c r="BV36" s="24"/>
      <c r="BW36" s="24"/>
      <c r="BX36" s="24"/>
      <c r="BY36" s="24"/>
      <c r="BZ36" s="129" t="s">
        <v>130</v>
      </c>
      <c r="CA36" s="24"/>
      <c r="CB36" s="24"/>
      <c r="CC36" s="24"/>
      <c r="CD36" s="24"/>
      <c r="CE36" s="24"/>
      <c r="CF36" s="24"/>
      <c r="CG36" s="24"/>
      <c r="CH36" s="24"/>
      <c r="CI36" s="24"/>
      <c r="CJ36" s="24"/>
      <c r="CK36" s="24"/>
      <c r="CL36" s="24"/>
      <c r="CM36" s="24"/>
      <c r="CN36" s="24"/>
      <c r="CO36" s="24"/>
      <c r="CP36" s="24"/>
      <c r="CQ36" s="128" t="s">
        <v>420</v>
      </c>
      <c r="CR36" s="24"/>
      <c r="CS36" s="24"/>
      <c r="CT36" s="24"/>
      <c r="CU36" s="24"/>
      <c r="CV36" s="24"/>
      <c r="CW36" s="24"/>
      <c r="CX36" s="24"/>
      <c r="CY36" s="24"/>
      <c r="CZ36" s="24"/>
      <c r="DA36" s="24"/>
      <c r="DB36" s="24"/>
      <c r="DC36" s="24"/>
      <c r="DD36" s="24"/>
      <c r="DE36" s="24"/>
      <c r="DF36" s="24"/>
      <c r="DG36" s="24"/>
      <c r="DH36" s="24"/>
      <c r="DI36" s="24"/>
      <c r="DJ36" s="24"/>
      <c r="DK36" s="24"/>
      <c r="DL36" s="24"/>
      <c r="DM36" s="24"/>
      <c r="DN36" s="24"/>
      <c r="DO36" s="24"/>
      <c r="DP36" s="24"/>
      <c r="DQ36" s="24"/>
      <c r="DR36" s="24"/>
      <c r="DS36" s="24"/>
      <c r="DT36" s="24"/>
      <c r="DU36" s="24"/>
      <c r="DV36" s="24"/>
      <c r="DW36" s="24"/>
      <c r="DX36" s="24"/>
      <c r="DY36" s="24"/>
      <c r="DZ36" s="24"/>
      <c r="EA36" s="24"/>
      <c r="EB36" s="24"/>
      <c r="EC36" s="24"/>
      <c r="ED36" s="24"/>
      <c r="EE36" s="24"/>
      <c r="EF36" s="24"/>
      <c r="EG36" s="24"/>
      <c r="EH36" s="24"/>
      <c r="EI36" s="24"/>
      <c r="EJ36" s="24"/>
      <c r="EK36" s="24"/>
      <c r="EL36" s="24"/>
      <c r="EM36" s="24"/>
      <c r="EN36" s="24"/>
      <c r="EO36" s="24"/>
      <c r="EP36" s="24"/>
      <c r="EQ36" s="24"/>
      <c r="ER36" s="24"/>
      <c r="ES36" s="24"/>
      <c r="ET36" s="24"/>
      <c r="EU36" s="24"/>
      <c r="EV36" s="24"/>
      <c r="EW36" s="24"/>
      <c r="EX36" s="24"/>
      <c r="EY36" s="24"/>
      <c r="EZ36" s="24"/>
      <c r="FA36" s="24"/>
      <c r="FB36" s="24"/>
      <c r="FC36" s="24"/>
      <c r="FD36" s="24"/>
      <c r="FE36" s="24"/>
      <c r="FF36" s="24"/>
      <c r="FG36" s="24"/>
      <c r="FH36" s="24"/>
      <c r="FI36" s="24"/>
      <c r="FJ36" s="24"/>
      <c r="FK36" s="24"/>
      <c r="FL36" s="24"/>
      <c r="FM36" s="24"/>
      <c r="FN36" s="24"/>
      <c r="FO36" s="24"/>
      <c r="FP36" s="24"/>
      <c r="FQ36" s="24"/>
      <c r="FR36" s="24"/>
      <c r="FS36" s="24"/>
      <c r="FT36" s="24"/>
      <c r="FU36" s="24"/>
      <c r="FV36" s="24"/>
      <c r="FW36" s="24"/>
      <c r="FX36" s="24"/>
      <c r="FY36" s="24"/>
      <c r="FZ36" s="24"/>
      <c r="GA36" s="24"/>
      <c r="GB36" s="24"/>
      <c r="GC36" s="24"/>
      <c r="GD36" s="24"/>
      <c r="GE36" s="24"/>
    </row>
    <row r="37" spans="1:187" ht="15.75" x14ac:dyDescent="0.25">
      <c r="A37" s="24"/>
      <c r="B37" s="24"/>
      <c r="C37" s="24"/>
      <c r="D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  <c r="BI37" s="24"/>
      <c r="BJ37" s="24"/>
      <c r="BK37" s="24"/>
      <c r="BL37" s="24"/>
      <c r="BM37" s="24"/>
      <c r="BN37" s="24"/>
      <c r="BO37" s="24"/>
      <c r="BP37" s="24"/>
      <c r="BQ37" s="24"/>
      <c r="BR37" s="24"/>
      <c r="BS37" s="24"/>
      <c r="BT37" s="24"/>
      <c r="BU37" s="24"/>
      <c r="BV37" s="24"/>
      <c r="BW37" s="24"/>
      <c r="BX37" s="24"/>
      <c r="BY37" s="24"/>
      <c r="BZ37" s="129" t="s">
        <v>131</v>
      </c>
      <c r="CA37" s="24"/>
      <c r="CB37" s="24"/>
      <c r="CC37" s="24"/>
      <c r="CD37" s="24"/>
      <c r="CE37" s="24"/>
      <c r="CF37" s="24"/>
      <c r="CG37" s="24"/>
      <c r="CH37" s="24"/>
      <c r="CI37" s="24"/>
      <c r="CJ37" s="24"/>
      <c r="CK37" s="24"/>
      <c r="CL37" s="24"/>
      <c r="CM37" s="24"/>
      <c r="CN37" s="24"/>
      <c r="CO37" s="24"/>
      <c r="CP37" s="24"/>
      <c r="CQ37" s="128" t="s">
        <v>421</v>
      </c>
      <c r="CR37" s="24"/>
      <c r="CS37" s="24"/>
      <c r="CT37" s="24"/>
      <c r="CU37" s="24"/>
      <c r="CV37" s="24"/>
      <c r="CW37" s="24"/>
      <c r="CX37" s="24"/>
      <c r="CY37" s="24"/>
      <c r="CZ37" s="24"/>
      <c r="DA37" s="24"/>
      <c r="DB37" s="24"/>
      <c r="DC37" s="24"/>
      <c r="DD37" s="24"/>
      <c r="DE37" s="24"/>
      <c r="DF37" s="24"/>
      <c r="DG37" s="24"/>
      <c r="DH37" s="24"/>
      <c r="DI37" s="24"/>
      <c r="DJ37" s="24"/>
      <c r="DK37" s="24"/>
      <c r="DL37" s="24"/>
      <c r="DM37" s="24"/>
      <c r="DN37" s="24"/>
      <c r="DO37" s="24"/>
      <c r="DP37" s="24"/>
      <c r="DQ37" s="24"/>
      <c r="DR37" s="24"/>
      <c r="DS37" s="24"/>
      <c r="DT37" s="24"/>
      <c r="DU37" s="24"/>
      <c r="DV37" s="24"/>
      <c r="DW37" s="24"/>
      <c r="DX37" s="24"/>
      <c r="DY37" s="24"/>
      <c r="DZ37" s="24"/>
      <c r="EA37" s="24"/>
      <c r="EB37" s="24"/>
      <c r="EC37" s="24"/>
      <c r="ED37" s="24"/>
      <c r="EE37" s="24"/>
      <c r="EF37" s="24"/>
      <c r="EG37" s="24"/>
      <c r="EH37" s="24"/>
      <c r="EI37" s="24"/>
      <c r="EJ37" s="24"/>
      <c r="EK37" s="24"/>
      <c r="EL37" s="24"/>
      <c r="EM37" s="24"/>
      <c r="EN37" s="24"/>
      <c r="EO37" s="24"/>
      <c r="EP37" s="24"/>
      <c r="EQ37" s="24"/>
      <c r="ER37" s="24"/>
      <c r="ES37" s="24"/>
      <c r="ET37" s="24"/>
      <c r="EU37" s="24"/>
      <c r="EV37" s="24"/>
      <c r="EW37" s="24"/>
      <c r="EX37" s="24"/>
      <c r="EY37" s="24"/>
      <c r="EZ37" s="24"/>
      <c r="FA37" s="24"/>
      <c r="FB37" s="24"/>
      <c r="FC37" s="24"/>
      <c r="FD37" s="24"/>
      <c r="FE37" s="24"/>
      <c r="FF37" s="24"/>
      <c r="FG37" s="24"/>
      <c r="FH37" s="24"/>
      <c r="FI37" s="24"/>
      <c r="FJ37" s="24"/>
      <c r="FK37" s="24"/>
      <c r="FL37" s="24"/>
      <c r="FM37" s="24"/>
      <c r="FN37" s="24"/>
      <c r="FO37" s="24"/>
      <c r="FP37" s="24"/>
      <c r="FQ37" s="24"/>
      <c r="FR37" s="24"/>
      <c r="FS37" s="24"/>
      <c r="FT37" s="24"/>
      <c r="FU37" s="24"/>
      <c r="FV37" s="24"/>
      <c r="FW37" s="24"/>
      <c r="FX37" s="24"/>
      <c r="FY37" s="24"/>
      <c r="FZ37" s="24"/>
      <c r="GA37" s="24"/>
      <c r="GB37" s="24"/>
      <c r="GC37" s="24"/>
      <c r="GD37" s="24"/>
      <c r="GE37" s="24"/>
    </row>
    <row r="38" spans="1:187" ht="15.75" x14ac:dyDescent="0.2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24"/>
      <c r="BI38" s="24"/>
      <c r="BJ38" s="24"/>
      <c r="BK38" s="24"/>
      <c r="BL38" s="24"/>
      <c r="BM38" s="24"/>
      <c r="BN38" s="24"/>
      <c r="BO38" s="24"/>
      <c r="BP38" s="24"/>
      <c r="BQ38" s="24"/>
      <c r="BR38" s="24"/>
      <c r="BS38" s="24"/>
      <c r="BT38" s="24"/>
      <c r="BU38" s="24"/>
      <c r="BV38" s="24"/>
      <c r="BW38" s="24"/>
      <c r="BX38" s="24"/>
      <c r="BY38" s="24"/>
      <c r="BZ38" s="129" t="s">
        <v>132</v>
      </c>
      <c r="CA38" s="24"/>
      <c r="CB38" s="24"/>
      <c r="CC38" s="24"/>
      <c r="CD38" s="24"/>
      <c r="CE38" s="24"/>
      <c r="CF38" s="24"/>
      <c r="CG38" s="24"/>
      <c r="CH38" s="24"/>
      <c r="CI38" s="24"/>
      <c r="CJ38" s="24"/>
      <c r="CK38" s="24"/>
      <c r="CL38" s="24"/>
      <c r="CM38" s="24"/>
      <c r="CN38" s="24"/>
      <c r="CO38" s="24"/>
      <c r="CP38" s="24"/>
      <c r="CQ38" s="128" t="s">
        <v>422</v>
      </c>
      <c r="CR38" s="24"/>
      <c r="CS38" s="24"/>
      <c r="CT38" s="24"/>
      <c r="CU38" s="24"/>
      <c r="CV38" s="24"/>
      <c r="CW38" s="24"/>
      <c r="CX38" s="24"/>
      <c r="CY38" s="24"/>
      <c r="CZ38" s="24"/>
      <c r="DA38" s="24"/>
      <c r="DB38" s="24"/>
      <c r="DC38" s="24"/>
      <c r="DD38" s="24"/>
      <c r="DE38" s="24"/>
      <c r="DF38" s="2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</row>
    <row r="39" spans="1:187" ht="15.75" x14ac:dyDescent="0.25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  <c r="BI39" s="24"/>
      <c r="BJ39" s="24"/>
      <c r="BK39" s="24"/>
      <c r="BL39" s="24"/>
      <c r="BM39" s="24"/>
      <c r="BN39" s="24"/>
      <c r="BO39" s="24"/>
      <c r="BP39" s="24"/>
      <c r="BQ39" s="24"/>
      <c r="BR39" s="24"/>
      <c r="BS39" s="24"/>
      <c r="BT39" s="24"/>
      <c r="BU39" s="24"/>
      <c r="BV39" s="24"/>
      <c r="BW39" s="24"/>
      <c r="BX39" s="24"/>
      <c r="BY39" s="24"/>
      <c r="BZ39" s="129" t="s">
        <v>133</v>
      </c>
      <c r="CA39" s="24"/>
      <c r="CB39" s="24"/>
      <c r="CC39" s="24"/>
      <c r="CD39" s="24"/>
      <c r="CE39" s="24"/>
      <c r="CF39" s="24"/>
      <c r="CG39" s="24"/>
      <c r="CH39" s="24"/>
      <c r="CI39" s="24"/>
      <c r="CJ39" s="24"/>
      <c r="CK39" s="24"/>
      <c r="CL39" s="24"/>
      <c r="CM39" s="24"/>
      <c r="CN39" s="24"/>
      <c r="CO39" s="24"/>
      <c r="CP39" s="24"/>
      <c r="CQ39" s="128" t="s">
        <v>427</v>
      </c>
      <c r="CR39" s="24"/>
      <c r="CS39" s="24"/>
      <c r="CT39" s="24"/>
      <c r="CU39" s="24"/>
      <c r="CV39" s="24"/>
      <c r="CW39" s="24"/>
      <c r="CX39" s="24"/>
      <c r="CY39" s="24"/>
      <c r="CZ39" s="24"/>
      <c r="DA39" s="24"/>
      <c r="DB39" s="24"/>
      <c r="DC39" s="24"/>
      <c r="DD39" s="24"/>
      <c r="DE39" s="24"/>
      <c r="DF39" s="2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</row>
    <row r="40" spans="1:187" ht="15.75" x14ac:dyDescent="0.25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  <c r="BM40" s="24"/>
      <c r="BN40" s="24"/>
      <c r="BO40" s="24"/>
      <c r="BP40" s="24"/>
      <c r="BQ40" s="24"/>
      <c r="BR40" s="24"/>
      <c r="BS40" s="24"/>
      <c r="BT40" s="24"/>
      <c r="BU40" s="24"/>
      <c r="BV40" s="24"/>
      <c r="BW40" s="24"/>
      <c r="BX40" s="24"/>
      <c r="BY40" s="24"/>
      <c r="BZ40" s="129" t="s">
        <v>134</v>
      </c>
      <c r="CA40" s="24"/>
      <c r="CB40" s="24"/>
      <c r="CC40" s="24"/>
      <c r="CD40" s="24"/>
      <c r="CE40" s="24"/>
      <c r="CF40" s="24"/>
      <c r="CG40" s="24"/>
      <c r="CH40" s="24"/>
      <c r="CI40" s="24"/>
      <c r="CJ40" s="24"/>
      <c r="CK40" s="24"/>
      <c r="CL40" s="24"/>
      <c r="CM40" s="24"/>
      <c r="CN40" s="24"/>
      <c r="CO40" s="24"/>
      <c r="CP40" s="24"/>
      <c r="CQ40" s="128" t="s">
        <v>423</v>
      </c>
      <c r="CR40" s="24"/>
      <c r="CS40" s="24"/>
      <c r="CT40" s="24"/>
      <c r="CU40" s="24"/>
      <c r="CV40" s="24"/>
      <c r="CW40" s="24"/>
      <c r="CX40" s="24"/>
      <c r="CY40" s="24"/>
      <c r="CZ40" s="24"/>
      <c r="DA40" s="24"/>
      <c r="DB40" s="24"/>
      <c r="DC40" s="24"/>
      <c r="DD40" s="24"/>
      <c r="DE40" s="24"/>
      <c r="DF40" s="24"/>
      <c r="DG40" s="24"/>
      <c r="DH40" s="24"/>
      <c r="DI40" s="24"/>
      <c r="DJ40" s="24"/>
      <c r="DK40" s="24"/>
      <c r="DL40" s="24"/>
      <c r="DM40" s="24"/>
      <c r="DN40" s="24"/>
      <c r="DO40" s="24"/>
      <c r="DP40" s="24"/>
      <c r="DQ40" s="24"/>
      <c r="DR40" s="24"/>
      <c r="DS40" s="24"/>
      <c r="DT40" s="24"/>
      <c r="DU40" s="24"/>
      <c r="DV40" s="24"/>
      <c r="DW40" s="24"/>
      <c r="DX40" s="24"/>
      <c r="DY40" s="24"/>
      <c r="DZ40" s="24"/>
      <c r="EA40" s="24"/>
      <c r="EB40" s="24"/>
      <c r="EC40" s="24"/>
      <c r="ED40" s="24"/>
      <c r="EE40" s="24"/>
      <c r="EF40" s="24"/>
      <c r="EG40" s="24"/>
      <c r="EH40" s="24"/>
      <c r="EI40" s="24"/>
      <c r="EJ40" s="24"/>
      <c r="EK40" s="24"/>
      <c r="EL40" s="24"/>
      <c r="EM40" s="24"/>
      <c r="EN40" s="24"/>
      <c r="EO40" s="24"/>
      <c r="EP40" s="24"/>
      <c r="EQ40" s="24"/>
      <c r="ER40" s="24"/>
      <c r="ES40" s="24"/>
      <c r="ET40" s="24"/>
      <c r="EU40" s="24"/>
      <c r="EV40" s="24"/>
      <c r="EW40" s="24"/>
      <c r="EX40" s="24"/>
      <c r="EY40" s="24"/>
      <c r="EZ40" s="24"/>
      <c r="FA40" s="24"/>
      <c r="FB40" s="24"/>
      <c r="FC40" s="24"/>
      <c r="FD40" s="24"/>
      <c r="FE40" s="24"/>
      <c r="FF40" s="24"/>
      <c r="FG40" s="24"/>
      <c r="FH40" s="24"/>
      <c r="FI40" s="24"/>
      <c r="FJ40" s="24"/>
      <c r="FK40" s="24"/>
      <c r="FL40" s="24"/>
      <c r="FM40" s="24"/>
      <c r="FN40" s="24"/>
      <c r="FO40" s="24"/>
      <c r="FP40" s="24"/>
      <c r="FQ40" s="24"/>
      <c r="FR40" s="24"/>
      <c r="FS40" s="24"/>
      <c r="FT40" s="24"/>
      <c r="FU40" s="24"/>
      <c r="FV40" s="24"/>
      <c r="FW40" s="24"/>
      <c r="FX40" s="24"/>
      <c r="FY40" s="24"/>
      <c r="FZ40" s="24"/>
      <c r="GA40" s="24"/>
      <c r="GB40" s="24"/>
      <c r="GC40" s="24"/>
      <c r="GD40" s="24"/>
      <c r="GE40" s="24"/>
    </row>
    <row r="41" spans="1:187" ht="15.75" x14ac:dyDescent="0.25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4"/>
      <c r="BK41" s="24"/>
      <c r="BL41" s="24"/>
      <c r="BM41" s="24"/>
      <c r="BN41" s="24"/>
      <c r="BO41" s="24"/>
      <c r="BP41" s="24"/>
      <c r="BQ41" s="24"/>
      <c r="BR41" s="24"/>
      <c r="BS41" s="24"/>
      <c r="BT41" s="24"/>
      <c r="BU41" s="24"/>
      <c r="BV41" s="24"/>
      <c r="BW41" s="24"/>
      <c r="BX41" s="24"/>
      <c r="BY41" s="24"/>
      <c r="BZ41" s="129" t="s">
        <v>135</v>
      </c>
      <c r="CA41" s="24"/>
      <c r="CB41" s="24"/>
      <c r="CC41" s="24"/>
      <c r="CD41" s="24"/>
      <c r="CE41" s="24"/>
      <c r="CF41" s="24"/>
      <c r="CG41" s="24"/>
      <c r="CH41" s="24"/>
      <c r="CI41" s="24"/>
      <c r="CJ41" s="24"/>
      <c r="CK41" s="24"/>
      <c r="CL41" s="24"/>
      <c r="CM41" s="24"/>
      <c r="CN41" s="24"/>
      <c r="CO41" s="24"/>
      <c r="CP41" s="24"/>
      <c r="CQ41" s="128" t="s">
        <v>664</v>
      </c>
      <c r="CR41" s="24"/>
      <c r="CS41" s="24"/>
      <c r="CT41" s="24"/>
      <c r="CU41" s="24"/>
      <c r="CV41" s="24"/>
      <c r="CW41" s="24"/>
      <c r="CX41" s="24"/>
      <c r="CY41" s="24"/>
      <c r="CZ41" s="24"/>
      <c r="DA41" s="24"/>
      <c r="DB41" s="24"/>
      <c r="DC41" s="24"/>
      <c r="DD41" s="24"/>
      <c r="DE41" s="24"/>
      <c r="DF41" s="24"/>
      <c r="DG41" s="24"/>
      <c r="DH41" s="24"/>
      <c r="DI41" s="24"/>
      <c r="DJ41" s="24"/>
      <c r="DK41" s="24"/>
      <c r="DL41" s="24"/>
      <c r="DM41" s="24"/>
      <c r="DN41" s="24"/>
      <c r="DO41" s="24"/>
      <c r="DP41" s="24"/>
      <c r="DQ41" s="24"/>
      <c r="DR41" s="24"/>
      <c r="DS41" s="24"/>
      <c r="DT41" s="24"/>
      <c r="DU41" s="24"/>
      <c r="DV41" s="24"/>
      <c r="DW41" s="24"/>
      <c r="DX41" s="24"/>
      <c r="DY41" s="24"/>
      <c r="DZ41" s="24"/>
      <c r="EA41" s="24"/>
      <c r="EB41" s="24"/>
      <c r="EC41" s="24"/>
      <c r="ED41" s="24"/>
      <c r="EE41" s="24"/>
      <c r="EF41" s="24"/>
      <c r="EG41" s="24"/>
      <c r="EH41" s="24"/>
      <c r="EI41" s="24"/>
      <c r="EJ41" s="24"/>
      <c r="EK41" s="24"/>
      <c r="EL41" s="24"/>
      <c r="EM41" s="24"/>
      <c r="EN41" s="24"/>
      <c r="EO41" s="24"/>
      <c r="EP41" s="24"/>
      <c r="EQ41" s="24"/>
      <c r="ER41" s="24"/>
      <c r="ES41" s="24"/>
      <c r="ET41" s="24"/>
      <c r="EU41" s="24"/>
      <c r="EV41" s="24"/>
      <c r="EW41" s="24"/>
      <c r="EX41" s="24"/>
      <c r="EY41" s="24"/>
      <c r="EZ41" s="24"/>
      <c r="FA41" s="24"/>
      <c r="FB41" s="24"/>
      <c r="FC41" s="24"/>
      <c r="FD41" s="24"/>
      <c r="FE41" s="24"/>
      <c r="FF41" s="24"/>
      <c r="FG41" s="24"/>
      <c r="FH41" s="24"/>
      <c r="FI41" s="24"/>
      <c r="FJ41" s="24"/>
      <c r="FK41" s="24"/>
      <c r="FL41" s="24"/>
      <c r="FM41" s="24"/>
      <c r="FN41" s="24"/>
      <c r="FO41" s="24"/>
      <c r="FP41" s="24"/>
      <c r="FQ41" s="24"/>
      <c r="FR41" s="24"/>
      <c r="FS41" s="24"/>
      <c r="FT41" s="24"/>
      <c r="FU41" s="24"/>
      <c r="FV41" s="24"/>
      <c r="FW41" s="24"/>
      <c r="FX41" s="24"/>
      <c r="FY41" s="24"/>
      <c r="FZ41" s="24"/>
      <c r="GA41" s="24"/>
      <c r="GB41" s="24"/>
      <c r="GC41" s="24"/>
      <c r="GD41" s="24"/>
      <c r="GE41" s="24"/>
    </row>
    <row r="42" spans="1:187" ht="15.75" x14ac:dyDescent="0.25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24"/>
      <c r="BK42" s="24"/>
      <c r="BL42" s="24"/>
      <c r="BM42" s="24"/>
      <c r="BN42" s="24"/>
      <c r="BO42" s="24"/>
      <c r="BP42" s="24"/>
      <c r="BQ42" s="24"/>
      <c r="BR42" s="24"/>
      <c r="BS42" s="24"/>
      <c r="BT42" s="24"/>
      <c r="BU42" s="24"/>
      <c r="BV42" s="24"/>
      <c r="BW42" s="24"/>
      <c r="BX42" s="24"/>
      <c r="BY42" s="24"/>
      <c r="BZ42" s="129" t="s">
        <v>136</v>
      </c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128" t="s">
        <v>424</v>
      </c>
      <c r="CR42" s="24"/>
      <c r="CS42" s="24"/>
      <c r="CT42" s="24"/>
      <c r="CU42" s="24"/>
      <c r="CV42" s="24"/>
      <c r="CW42" s="24"/>
      <c r="CX42" s="24"/>
      <c r="CY42" s="24"/>
      <c r="CZ42" s="24"/>
      <c r="DA42" s="24"/>
      <c r="DB42" s="24"/>
      <c r="DC42" s="24"/>
      <c r="DD42" s="24"/>
      <c r="DE42" s="24"/>
      <c r="DF42" s="24"/>
      <c r="DG42" s="24"/>
      <c r="DH42" s="24"/>
      <c r="DI42" s="24"/>
      <c r="DJ42" s="24"/>
      <c r="DK42" s="24"/>
      <c r="DL42" s="24"/>
      <c r="DM42" s="24"/>
      <c r="DN42" s="24"/>
      <c r="DO42" s="24"/>
      <c r="DP42" s="24"/>
      <c r="DQ42" s="24"/>
      <c r="DR42" s="24"/>
      <c r="DS42" s="24"/>
      <c r="DT42" s="24"/>
      <c r="DU42" s="24"/>
      <c r="DV42" s="24"/>
      <c r="DW42" s="24"/>
      <c r="DX42" s="24"/>
      <c r="DY42" s="24"/>
      <c r="DZ42" s="24"/>
      <c r="EA42" s="24"/>
      <c r="EB42" s="24"/>
      <c r="EC42" s="24"/>
      <c r="ED42" s="24"/>
      <c r="EE42" s="24"/>
      <c r="EF42" s="24"/>
      <c r="EG42" s="24"/>
      <c r="EH42" s="24"/>
      <c r="EI42" s="24"/>
      <c r="EJ42" s="24"/>
      <c r="EK42" s="24"/>
      <c r="EL42" s="24"/>
      <c r="EM42" s="24"/>
      <c r="EN42" s="24"/>
      <c r="EO42" s="24"/>
      <c r="EP42" s="24"/>
      <c r="EQ42" s="24"/>
      <c r="ER42" s="24"/>
      <c r="ES42" s="24"/>
      <c r="ET42" s="24"/>
      <c r="EU42" s="24"/>
      <c r="EV42" s="24"/>
      <c r="EW42" s="24"/>
      <c r="EX42" s="24"/>
      <c r="EY42" s="24"/>
      <c r="EZ42" s="24"/>
      <c r="FA42" s="24"/>
      <c r="FB42" s="24"/>
      <c r="FC42" s="24"/>
      <c r="FD42" s="24"/>
      <c r="FE42" s="24"/>
      <c r="FF42" s="24"/>
      <c r="FG42" s="24"/>
      <c r="FH42" s="24"/>
      <c r="FI42" s="24"/>
      <c r="FJ42" s="24"/>
      <c r="FK42" s="24"/>
      <c r="FL42" s="24"/>
      <c r="FM42" s="24"/>
      <c r="FN42" s="24"/>
      <c r="FO42" s="24"/>
      <c r="FP42" s="24"/>
      <c r="FQ42" s="24"/>
      <c r="FR42" s="24"/>
      <c r="FS42" s="24"/>
      <c r="FT42" s="24"/>
      <c r="FU42" s="24"/>
      <c r="FV42" s="24"/>
      <c r="FW42" s="24"/>
      <c r="FX42" s="24"/>
      <c r="FY42" s="24"/>
      <c r="FZ42" s="24"/>
      <c r="GA42" s="24"/>
      <c r="GB42" s="24"/>
      <c r="GC42" s="24"/>
      <c r="GD42" s="24"/>
      <c r="GE42" s="24"/>
    </row>
    <row r="43" spans="1:187" s="30" customFormat="1" ht="15.75" x14ac:dyDescent="0.25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129" t="s">
        <v>137</v>
      </c>
      <c r="CA43" s="24"/>
      <c r="CB43" s="24"/>
      <c r="CC43" s="24"/>
      <c r="CD43" s="24"/>
      <c r="CE43" s="24"/>
      <c r="CF43" s="24"/>
      <c r="CG43" s="24"/>
      <c r="CH43" s="24"/>
      <c r="CI43" s="24"/>
      <c r="CJ43" s="24"/>
      <c r="CK43" s="24"/>
      <c r="CL43" s="24"/>
      <c r="CM43" s="24"/>
      <c r="CN43" s="24"/>
      <c r="CO43" s="24"/>
      <c r="CP43" s="24"/>
      <c r="CQ43" s="128" t="s">
        <v>425</v>
      </c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  <c r="FY43" s="29"/>
      <c r="FZ43" s="29"/>
      <c r="GA43" s="29"/>
      <c r="GB43" s="29"/>
      <c r="GC43" s="29"/>
      <c r="GD43" s="29"/>
      <c r="GE43" s="29"/>
    </row>
    <row r="44" spans="1:187" ht="15.75" x14ac:dyDescent="0.25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  <c r="BH44" s="24"/>
      <c r="BI44" s="24"/>
      <c r="BJ44" s="24"/>
      <c r="BK44" s="24"/>
      <c r="BL44" s="24"/>
      <c r="BM44" s="24"/>
      <c r="BN44" s="24"/>
      <c r="BO44" s="24"/>
      <c r="BP44" s="24"/>
      <c r="BQ44" s="24"/>
      <c r="BR44" s="24"/>
      <c r="BS44" s="24"/>
      <c r="BT44" s="24"/>
      <c r="BU44" s="24"/>
      <c r="BV44" s="24"/>
      <c r="BW44" s="24"/>
      <c r="BX44" s="24"/>
      <c r="BY44" s="24"/>
      <c r="BZ44" s="129" t="s">
        <v>138</v>
      </c>
      <c r="CA44" s="24"/>
      <c r="CB44" s="24"/>
      <c r="CC44" s="24"/>
      <c r="CD44" s="24"/>
      <c r="CE44" s="24"/>
      <c r="CF44" s="24"/>
      <c r="CG44" s="24"/>
      <c r="CH44" s="24"/>
      <c r="CI44" s="24"/>
      <c r="CJ44" s="24"/>
      <c r="CK44" s="24"/>
      <c r="CL44" s="24"/>
      <c r="CM44" s="24"/>
      <c r="CN44" s="24"/>
      <c r="CO44" s="24"/>
      <c r="CP44" s="24"/>
      <c r="CQ44" s="128" t="s">
        <v>426</v>
      </c>
      <c r="CR44" s="24"/>
      <c r="CS44" s="24"/>
      <c r="CT44" s="24"/>
      <c r="CU44" s="24"/>
      <c r="CV44" s="24"/>
      <c r="CW44" s="24"/>
      <c r="CX44" s="24"/>
      <c r="CY44" s="24"/>
      <c r="CZ44" s="24"/>
      <c r="DA44" s="24"/>
      <c r="DB44" s="24"/>
      <c r="DC44" s="24"/>
      <c r="DD44" s="24"/>
      <c r="DE44" s="24"/>
      <c r="DF44" s="24"/>
      <c r="DG44" s="24"/>
      <c r="DH44" s="24"/>
      <c r="DI44" s="24"/>
      <c r="DJ44" s="24"/>
      <c r="DK44" s="24"/>
      <c r="DL44" s="24"/>
      <c r="DM44" s="24"/>
      <c r="DN44" s="24"/>
      <c r="DO44" s="24"/>
      <c r="DP44" s="24"/>
      <c r="DQ44" s="24"/>
      <c r="DR44" s="24"/>
      <c r="DS44" s="24"/>
      <c r="DT44" s="24"/>
      <c r="DU44" s="24"/>
      <c r="DV44" s="24"/>
      <c r="DW44" s="24"/>
      <c r="DX44" s="24"/>
      <c r="DY44" s="24"/>
      <c r="DZ44" s="24"/>
      <c r="EA44" s="24"/>
      <c r="EB44" s="24"/>
      <c r="EC44" s="24"/>
      <c r="ED44" s="24"/>
      <c r="EE44" s="24"/>
      <c r="EF44" s="24"/>
      <c r="EG44" s="24"/>
      <c r="EH44" s="24"/>
      <c r="EI44" s="24"/>
      <c r="EJ44" s="24"/>
      <c r="EK44" s="24"/>
      <c r="EL44" s="24"/>
      <c r="EM44" s="24"/>
      <c r="EN44" s="24"/>
      <c r="EO44" s="24"/>
      <c r="EP44" s="24"/>
      <c r="EQ44" s="24"/>
      <c r="ER44" s="24"/>
      <c r="ES44" s="24"/>
      <c r="ET44" s="24"/>
      <c r="EU44" s="24"/>
      <c r="EV44" s="24"/>
      <c r="EW44" s="24"/>
      <c r="EX44" s="24"/>
      <c r="EY44" s="24"/>
      <c r="EZ44" s="24"/>
      <c r="FA44" s="24"/>
      <c r="FB44" s="24"/>
      <c r="FC44" s="24"/>
      <c r="FD44" s="24"/>
      <c r="FE44" s="24"/>
      <c r="FF44" s="24"/>
      <c r="FG44" s="24"/>
      <c r="FH44" s="24"/>
      <c r="FI44" s="24"/>
      <c r="FJ44" s="24"/>
      <c r="FK44" s="24"/>
      <c r="FL44" s="24"/>
      <c r="FM44" s="24"/>
      <c r="FN44" s="24"/>
      <c r="FO44" s="24"/>
      <c r="FP44" s="24"/>
      <c r="FQ44" s="24"/>
      <c r="FR44" s="24"/>
      <c r="FS44" s="24"/>
      <c r="FT44" s="24"/>
      <c r="FU44" s="24"/>
      <c r="FV44" s="24"/>
      <c r="FW44" s="24"/>
      <c r="FX44" s="24"/>
      <c r="FY44" s="24"/>
      <c r="FZ44" s="24"/>
      <c r="GA44" s="24"/>
      <c r="GB44" s="24"/>
      <c r="GC44" s="24"/>
      <c r="GD44" s="24"/>
      <c r="GE44" s="24"/>
    </row>
    <row r="45" spans="1:187" ht="15.75" x14ac:dyDescent="0.25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  <c r="AT45" s="24"/>
      <c r="AU45" s="24"/>
      <c r="AV45" s="24"/>
      <c r="AW45" s="24"/>
      <c r="AX45" s="24"/>
      <c r="AY45" s="24"/>
      <c r="AZ45" s="24"/>
      <c r="BA45" s="24"/>
      <c r="BB45" s="24"/>
      <c r="BC45" s="24"/>
      <c r="BD45" s="24"/>
      <c r="BE45" s="24"/>
      <c r="BF45" s="24"/>
      <c r="BG45" s="24"/>
      <c r="BH45" s="24"/>
      <c r="BI45" s="24"/>
      <c r="BJ45" s="24"/>
      <c r="BK45" s="24"/>
      <c r="BL45" s="24"/>
      <c r="BM45" s="24"/>
      <c r="BN45" s="24"/>
      <c r="BO45" s="24"/>
      <c r="BP45" s="24"/>
      <c r="BQ45" s="24"/>
      <c r="BR45" s="24"/>
      <c r="BS45" s="24"/>
      <c r="BT45" s="24"/>
      <c r="BU45" s="24"/>
      <c r="BV45" s="24"/>
      <c r="BW45" s="24"/>
      <c r="BX45" s="24"/>
      <c r="BY45" s="24"/>
      <c r="BZ45" s="129" t="s">
        <v>139</v>
      </c>
      <c r="CA45" s="24"/>
      <c r="CB45" s="24"/>
      <c r="CC45" s="24"/>
      <c r="CD45" s="24"/>
      <c r="CE45" s="24"/>
      <c r="CF45" s="24"/>
      <c r="CG45" s="24"/>
      <c r="CH45" s="24"/>
      <c r="CI45" s="24"/>
      <c r="CJ45" s="24"/>
      <c r="CK45" s="24"/>
      <c r="CL45" s="24"/>
      <c r="CM45" s="24"/>
      <c r="CN45" s="24"/>
      <c r="CO45" s="24"/>
      <c r="CP45" s="24"/>
      <c r="CQ45" s="128" t="s">
        <v>428</v>
      </c>
      <c r="CR45" s="24"/>
      <c r="CS45" s="24"/>
      <c r="CT45" s="24"/>
      <c r="CU45" s="24"/>
      <c r="CV45" s="24"/>
      <c r="CW45" s="24"/>
      <c r="CX45" s="24"/>
      <c r="CY45" s="24"/>
      <c r="CZ45" s="24"/>
      <c r="DA45" s="24"/>
      <c r="DB45" s="24"/>
      <c r="DC45" s="24"/>
      <c r="DD45" s="24"/>
      <c r="DE45" s="24"/>
      <c r="DF45" s="24"/>
      <c r="DG45" s="24"/>
      <c r="DH45" s="24"/>
      <c r="DI45" s="24"/>
      <c r="DJ45" s="24"/>
      <c r="DK45" s="24"/>
      <c r="DL45" s="24"/>
      <c r="DM45" s="24"/>
      <c r="DN45" s="24"/>
      <c r="DO45" s="24"/>
      <c r="DP45" s="24"/>
      <c r="DQ45" s="24"/>
      <c r="DR45" s="24"/>
      <c r="DS45" s="24"/>
      <c r="DT45" s="24"/>
      <c r="DU45" s="24"/>
      <c r="DV45" s="24"/>
      <c r="DW45" s="24"/>
      <c r="DX45" s="24"/>
      <c r="DY45" s="24"/>
      <c r="DZ45" s="24"/>
      <c r="EA45" s="24"/>
      <c r="EB45" s="24"/>
      <c r="EC45" s="24"/>
      <c r="ED45" s="24"/>
      <c r="EE45" s="24"/>
      <c r="EF45" s="24"/>
      <c r="EG45" s="24"/>
      <c r="EH45" s="24"/>
      <c r="EI45" s="24"/>
      <c r="EJ45" s="24"/>
      <c r="EK45" s="24"/>
      <c r="EL45" s="24"/>
      <c r="EM45" s="24"/>
      <c r="EN45" s="24"/>
      <c r="EO45" s="24"/>
      <c r="EP45" s="24"/>
      <c r="EQ45" s="24"/>
      <c r="ER45" s="24"/>
      <c r="ES45" s="24"/>
      <c r="ET45" s="24"/>
      <c r="EU45" s="24"/>
      <c r="EV45" s="24"/>
      <c r="EW45" s="24"/>
      <c r="EX45" s="24"/>
      <c r="EY45" s="24"/>
      <c r="EZ45" s="24"/>
      <c r="FA45" s="24"/>
      <c r="FB45" s="24"/>
      <c r="FC45" s="24"/>
      <c r="FD45" s="24"/>
      <c r="FE45" s="24"/>
      <c r="FF45" s="24"/>
      <c r="FG45" s="24"/>
      <c r="FH45" s="24"/>
      <c r="FI45" s="24"/>
      <c r="FJ45" s="24"/>
      <c r="FK45" s="24"/>
      <c r="FL45" s="24"/>
      <c r="FM45" s="24"/>
      <c r="FN45" s="24"/>
      <c r="FO45" s="24"/>
      <c r="FP45" s="24"/>
      <c r="FQ45" s="24"/>
      <c r="FR45" s="24"/>
      <c r="FS45" s="24"/>
      <c r="FT45" s="24"/>
      <c r="FU45" s="24"/>
      <c r="FV45" s="24"/>
      <c r="FW45" s="24"/>
      <c r="FX45" s="24"/>
      <c r="FY45" s="24"/>
      <c r="FZ45" s="24"/>
      <c r="GA45" s="24"/>
      <c r="GB45" s="24"/>
      <c r="GC45" s="24"/>
      <c r="GD45" s="24"/>
      <c r="GE45" s="24"/>
    </row>
    <row r="46" spans="1:187" ht="15.75" x14ac:dyDescent="0.25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24"/>
      <c r="BI46" s="24"/>
      <c r="BJ46" s="24"/>
      <c r="BK46" s="24"/>
      <c r="BL46" s="24"/>
      <c r="BM46" s="24"/>
      <c r="BN46" s="24"/>
      <c r="BO46" s="24"/>
      <c r="BP46" s="24"/>
      <c r="BQ46" s="24"/>
      <c r="BR46" s="24"/>
      <c r="BS46" s="24"/>
      <c r="BT46" s="24"/>
      <c r="BU46" s="24"/>
      <c r="BV46" s="24"/>
      <c r="BW46" s="24"/>
      <c r="BX46" s="24"/>
      <c r="BY46" s="24"/>
      <c r="BZ46" s="129" t="s">
        <v>140</v>
      </c>
      <c r="CA46" s="24"/>
      <c r="CB46" s="24"/>
      <c r="CC46" s="24"/>
      <c r="CD46" s="24"/>
      <c r="CE46" s="24"/>
      <c r="CF46" s="24"/>
      <c r="CG46" s="24"/>
      <c r="CH46" s="24"/>
      <c r="CI46" s="24"/>
      <c r="CJ46" s="24"/>
      <c r="CK46" s="24"/>
      <c r="CL46" s="24"/>
      <c r="CM46" s="24"/>
      <c r="CN46" s="24"/>
      <c r="CO46" s="24"/>
      <c r="CP46" s="24"/>
      <c r="CQ46" s="128" t="s">
        <v>429</v>
      </c>
      <c r="CR46" s="24"/>
      <c r="CS46" s="24"/>
      <c r="CT46" s="24"/>
      <c r="CU46" s="24"/>
      <c r="CV46" s="24"/>
      <c r="CW46" s="24"/>
      <c r="CX46" s="24"/>
      <c r="CY46" s="24"/>
      <c r="CZ46" s="24"/>
      <c r="DA46" s="24"/>
      <c r="DB46" s="24"/>
      <c r="DC46" s="24"/>
      <c r="DD46" s="24"/>
      <c r="DE46" s="24"/>
      <c r="DF46" s="24"/>
      <c r="DG46" s="24"/>
      <c r="DH46" s="24"/>
      <c r="DI46" s="24"/>
      <c r="DJ46" s="24"/>
      <c r="DK46" s="24"/>
      <c r="DL46" s="24"/>
      <c r="DM46" s="24"/>
      <c r="DN46" s="24"/>
      <c r="DO46" s="24"/>
      <c r="DP46" s="24"/>
      <c r="DQ46" s="24"/>
      <c r="DR46" s="24"/>
      <c r="DS46" s="24"/>
      <c r="DT46" s="24"/>
      <c r="DU46" s="24"/>
      <c r="DV46" s="24"/>
      <c r="DW46" s="24"/>
      <c r="DX46" s="24"/>
      <c r="DY46" s="24"/>
      <c r="DZ46" s="24"/>
      <c r="EA46" s="24"/>
      <c r="EB46" s="24"/>
      <c r="EC46" s="24"/>
      <c r="ED46" s="24"/>
      <c r="EE46" s="24"/>
      <c r="EF46" s="24"/>
      <c r="EG46" s="24"/>
      <c r="EH46" s="24"/>
      <c r="EI46" s="24"/>
      <c r="EJ46" s="24"/>
      <c r="EK46" s="24"/>
      <c r="EL46" s="24"/>
      <c r="EM46" s="24"/>
      <c r="EN46" s="24"/>
      <c r="EO46" s="24"/>
      <c r="EP46" s="24"/>
      <c r="EQ46" s="24"/>
      <c r="ER46" s="24"/>
      <c r="ES46" s="24"/>
      <c r="ET46" s="24"/>
      <c r="EU46" s="24"/>
      <c r="EV46" s="24"/>
      <c r="EW46" s="24"/>
      <c r="EX46" s="24"/>
      <c r="EY46" s="24"/>
      <c r="EZ46" s="24"/>
      <c r="FA46" s="24"/>
      <c r="FB46" s="24"/>
      <c r="FC46" s="24"/>
      <c r="FD46" s="24"/>
      <c r="FE46" s="24"/>
      <c r="FF46" s="24"/>
      <c r="FG46" s="24"/>
      <c r="FH46" s="24"/>
      <c r="FI46" s="24"/>
      <c r="FJ46" s="24"/>
      <c r="FK46" s="24"/>
      <c r="FL46" s="24"/>
      <c r="FM46" s="24"/>
      <c r="FN46" s="24"/>
      <c r="FO46" s="24"/>
      <c r="FP46" s="24"/>
      <c r="FQ46" s="24"/>
      <c r="FR46" s="24"/>
      <c r="FS46" s="24"/>
      <c r="FT46" s="24"/>
      <c r="FU46" s="24"/>
      <c r="FV46" s="24"/>
      <c r="FW46" s="24"/>
      <c r="FX46" s="24"/>
      <c r="FY46" s="24"/>
      <c r="FZ46" s="24"/>
      <c r="GA46" s="24"/>
      <c r="GB46" s="24"/>
      <c r="GC46" s="24"/>
      <c r="GD46" s="24"/>
      <c r="GE46" s="24"/>
    </row>
    <row r="47" spans="1:187" ht="15.75" x14ac:dyDescent="0.25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129" t="s">
        <v>141</v>
      </c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128" t="s">
        <v>430</v>
      </c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  <c r="DF47" s="24"/>
      <c r="DG47" s="24"/>
      <c r="DH47" s="24"/>
      <c r="DI47" s="24"/>
      <c r="DJ47" s="24"/>
      <c r="DK47" s="24"/>
      <c r="DL47" s="24"/>
      <c r="DM47" s="24"/>
      <c r="DN47" s="24"/>
      <c r="DO47" s="24"/>
      <c r="DP47" s="24"/>
      <c r="DQ47" s="24"/>
      <c r="DR47" s="24"/>
      <c r="DS47" s="24"/>
      <c r="DT47" s="24"/>
      <c r="DU47" s="24"/>
      <c r="DV47" s="24"/>
      <c r="DW47" s="24"/>
      <c r="DX47" s="24"/>
      <c r="DY47" s="24"/>
      <c r="DZ47" s="24"/>
      <c r="EA47" s="24"/>
      <c r="EB47" s="24"/>
      <c r="EC47" s="24"/>
      <c r="ED47" s="24"/>
      <c r="EE47" s="24"/>
      <c r="EF47" s="24"/>
      <c r="EG47" s="24"/>
      <c r="EH47" s="24"/>
      <c r="EI47" s="24"/>
      <c r="EJ47" s="24"/>
      <c r="EK47" s="24"/>
      <c r="EL47" s="24"/>
      <c r="EM47" s="24"/>
      <c r="EN47" s="24"/>
      <c r="EO47" s="24"/>
      <c r="EP47" s="24"/>
      <c r="EQ47" s="24"/>
      <c r="ER47" s="24"/>
      <c r="ES47" s="24"/>
      <c r="ET47" s="24"/>
      <c r="EU47" s="24"/>
      <c r="EV47" s="24"/>
      <c r="EW47" s="24"/>
      <c r="EX47" s="24"/>
      <c r="EY47" s="24"/>
      <c r="EZ47" s="24"/>
      <c r="FA47" s="24"/>
      <c r="FB47" s="24"/>
      <c r="FC47" s="24"/>
      <c r="FD47" s="24"/>
      <c r="FE47" s="24"/>
      <c r="FF47" s="24"/>
      <c r="FG47" s="24"/>
      <c r="FH47" s="24"/>
      <c r="FI47" s="24"/>
      <c r="FJ47" s="24"/>
      <c r="FK47" s="24"/>
      <c r="FL47" s="24"/>
      <c r="FM47" s="24"/>
      <c r="FN47" s="24"/>
      <c r="FO47" s="24"/>
      <c r="FP47" s="24"/>
      <c r="FQ47" s="24"/>
      <c r="FR47" s="24"/>
      <c r="FS47" s="24"/>
      <c r="FT47" s="24"/>
      <c r="FU47" s="24"/>
      <c r="FV47" s="24"/>
      <c r="FW47" s="24"/>
      <c r="FX47" s="24"/>
      <c r="FY47" s="24"/>
      <c r="FZ47" s="24"/>
      <c r="GA47" s="24"/>
      <c r="GB47" s="24"/>
      <c r="GC47" s="24"/>
      <c r="GD47" s="24"/>
      <c r="GE47" s="24"/>
    </row>
    <row r="48" spans="1:187" ht="15.75" x14ac:dyDescent="0.25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  <c r="BZ48" s="129" t="s">
        <v>142</v>
      </c>
      <c r="CA48" s="24"/>
      <c r="CB48" s="24"/>
      <c r="CC48" s="24"/>
      <c r="CD48" s="24"/>
      <c r="CE48" s="24"/>
      <c r="CF48" s="24"/>
      <c r="CG48" s="24"/>
      <c r="CH48" s="24"/>
      <c r="CI48" s="24"/>
      <c r="CJ48" s="24"/>
      <c r="CK48" s="24"/>
      <c r="CL48" s="24"/>
      <c r="CM48" s="24"/>
      <c r="CN48" s="24"/>
      <c r="CO48" s="24"/>
      <c r="CP48" s="24"/>
      <c r="CQ48" s="128" t="s">
        <v>431</v>
      </c>
      <c r="CR48" s="24"/>
      <c r="CS48" s="24"/>
      <c r="CT48" s="24"/>
      <c r="CU48" s="24"/>
      <c r="CV48" s="24"/>
      <c r="CW48" s="24"/>
      <c r="CX48" s="24"/>
      <c r="CY48" s="24"/>
      <c r="CZ48" s="24"/>
      <c r="DA48" s="24"/>
      <c r="DB48" s="24"/>
      <c r="DC48" s="24"/>
      <c r="DD48" s="24"/>
      <c r="DE48" s="24"/>
      <c r="DF48" s="24"/>
      <c r="DG48" s="24"/>
      <c r="DH48" s="24"/>
      <c r="DI48" s="24"/>
      <c r="DJ48" s="24"/>
      <c r="DK48" s="24"/>
      <c r="DL48" s="24"/>
      <c r="DM48" s="24"/>
      <c r="DN48" s="24"/>
      <c r="DO48" s="24"/>
      <c r="DP48" s="24"/>
      <c r="DQ48" s="24"/>
      <c r="DR48" s="24"/>
      <c r="DS48" s="24"/>
      <c r="DT48" s="24"/>
      <c r="DU48" s="24"/>
      <c r="DV48" s="24"/>
      <c r="DW48" s="24"/>
      <c r="DX48" s="24"/>
      <c r="DY48" s="24"/>
      <c r="DZ48" s="24"/>
      <c r="EA48" s="24"/>
      <c r="EB48" s="24"/>
      <c r="EC48" s="24"/>
      <c r="ED48" s="24"/>
      <c r="EE48" s="24"/>
      <c r="EF48" s="24"/>
      <c r="EG48" s="24"/>
      <c r="EH48" s="24"/>
      <c r="EI48" s="24"/>
      <c r="EJ48" s="24"/>
      <c r="EK48" s="24"/>
      <c r="EL48" s="24"/>
      <c r="EM48" s="24"/>
      <c r="EN48" s="24"/>
      <c r="EO48" s="24"/>
      <c r="EP48" s="24"/>
      <c r="EQ48" s="24"/>
      <c r="ER48" s="24"/>
      <c r="ES48" s="24"/>
      <c r="ET48" s="24"/>
      <c r="EU48" s="24"/>
      <c r="EV48" s="24"/>
      <c r="EW48" s="24"/>
      <c r="EX48" s="24"/>
      <c r="EY48" s="24"/>
      <c r="EZ48" s="24"/>
      <c r="FA48" s="24"/>
      <c r="FB48" s="24"/>
      <c r="FC48" s="24"/>
      <c r="FD48" s="24"/>
      <c r="FE48" s="24"/>
      <c r="FF48" s="24"/>
      <c r="FG48" s="24"/>
      <c r="FH48" s="24"/>
      <c r="FI48" s="24"/>
      <c r="FJ48" s="24"/>
      <c r="FK48" s="24"/>
      <c r="FL48" s="24"/>
      <c r="FM48" s="24"/>
      <c r="FN48" s="24"/>
      <c r="FO48" s="24"/>
      <c r="FP48" s="24"/>
      <c r="FQ48" s="24"/>
      <c r="FR48" s="24"/>
      <c r="FS48" s="24"/>
      <c r="FT48" s="24"/>
      <c r="FU48" s="24"/>
      <c r="FV48" s="24"/>
      <c r="FW48" s="24"/>
      <c r="FX48" s="24"/>
      <c r="FY48" s="24"/>
      <c r="FZ48" s="24"/>
      <c r="GA48" s="24"/>
      <c r="GB48" s="24"/>
      <c r="GC48" s="24"/>
      <c r="GD48" s="24"/>
      <c r="GE48" s="24"/>
    </row>
    <row r="49" spans="1:187" ht="15.75" x14ac:dyDescent="0.25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S49" s="24"/>
      <c r="BT49" s="24"/>
      <c r="BU49" s="24"/>
      <c r="BV49" s="24"/>
      <c r="BW49" s="24"/>
      <c r="BX49" s="24"/>
      <c r="BY49" s="24"/>
      <c r="BZ49" s="129" t="s">
        <v>143</v>
      </c>
      <c r="CA49" s="24"/>
      <c r="CB49" s="24"/>
      <c r="CC49" s="24"/>
      <c r="CD49" s="24"/>
      <c r="CE49" s="24"/>
      <c r="CF49" s="24"/>
      <c r="CG49" s="24"/>
      <c r="CH49" s="24"/>
      <c r="CI49" s="24"/>
      <c r="CJ49" s="24"/>
      <c r="CK49" s="24"/>
      <c r="CL49" s="24"/>
      <c r="CM49" s="24"/>
      <c r="CN49" s="24"/>
      <c r="CO49" s="24"/>
      <c r="CP49" s="24"/>
      <c r="CQ49" s="128" t="s">
        <v>432</v>
      </c>
      <c r="CR49" s="24"/>
      <c r="CS49" s="24"/>
      <c r="CT49" s="24"/>
      <c r="CU49" s="24"/>
      <c r="CV49" s="24"/>
      <c r="CW49" s="24"/>
      <c r="CX49" s="24"/>
      <c r="CY49" s="24"/>
      <c r="CZ49" s="24"/>
      <c r="DA49" s="24"/>
      <c r="DB49" s="24"/>
      <c r="DC49" s="24"/>
      <c r="DD49" s="24"/>
      <c r="DE49" s="24"/>
      <c r="DF49" s="24"/>
      <c r="DG49" s="24"/>
      <c r="DH49" s="24"/>
      <c r="DI49" s="24"/>
      <c r="DJ49" s="24"/>
      <c r="DK49" s="24"/>
      <c r="DL49" s="24"/>
      <c r="DM49" s="24"/>
      <c r="DN49" s="24"/>
      <c r="DO49" s="24"/>
      <c r="DP49" s="24"/>
      <c r="DQ49" s="24"/>
      <c r="DR49" s="24"/>
      <c r="DS49" s="24"/>
      <c r="DT49" s="24"/>
      <c r="DU49" s="24"/>
      <c r="DV49" s="24"/>
      <c r="DW49" s="24"/>
      <c r="DX49" s="24"/>
      <c r="DY49" s="24"/>
      <c r="DZ49" s="24"/>
      <c r="EA49" s="24"/>
      <c r="EB49" s="24"/>
      <c r="EC49" s="24"/>
      <c r="ED49" s="24"/>
      <c r="EE49" s="24"/>
      <c r="EF49" s="24"/>
      <c r="EG49" s="24"/>
      <c r="EH49" s="24"/>
      <c r="EI49" s="24"/>
      <c r="EJ49" s="24"/>
      <c r="EK49" s="24"/>
      <c r="EL49" s="24"/>
      <c r="EM49" s="24"/>
      <c r="EN49" s="24"/>
      <c r="EO49" s="24"/>
      <c r="EP49" s="24"/>
      <c r="EQ49" s="24"/>
      <c r="ER49" s="24"/>
      <c r="ES49" s="24"/>
      <c r="ET49" s="24"/>
      <c r="EU49" s="24"/>
      <c r="EV49" s="24"/>
      <c r="EW49" s="24"/>
      <c r="EX49" s="24"/>
      <c r="EY49" s="24"/>
      <c r="EZ49" s="24"/>
      <c r="FA49" s="24"/>
      <c r="FB49" s="24"/>
      <c r="FC49" s="24"/>
      <c r="FD49" s="24"/>
      <c r="FE49" s="24"/>
      <c r="FF49" s="24"/>
      <c r="FG49" s="24"/>
      <c r="FH49" s="24"/>
      <c r="FI49" s="24"/>
      <c r="FJ49" s="24"/>
      <c r="FK49" s="24"/>
      <c r="FL49" s="24"/>
      <c r="FM49" s="24"/>
      <c r="FN49" s="24"/>
      <c r="FO49" s="24"/>
      <c r="FP49" s="24"/>
      <c r="FQ49" s="24"/>
      <c r="FR49" s="24"/>
      <c r="FS49" s="24"/>
      <c r="FT49" s="24"/>
      <c r="FU49" s="24"/>
      <c r="FV49" s="24"/>
      <c r="FW49" s="24"/>
      <c r="FX49" s="24"/>
      <c r="FY49" s="24"/>
      <c r="FZ49" s="24"/>
      <c r="GA49" s="24"/>
      <c r="GB49" s="24"/>
      <c r="GC49" s="24"/>
      <c r="GD49" s="24"/>
      <c r="GE49" s="24"/>
    </row>
    <row r="50" spans="1:187" ht="15.75" x14ac:dyDescent="0.25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S50" s="24"/>
      <c r="BT50" s="24"/>
      <c r="BU50" s="24"/>
      <c r="BV50" s="24"/>
      <c r="BW50" s="24"/>
      <c r="BX50" s="24"/>
      <c r="BY50" s="24"/>
      <c r="BZ50" s="129" t="s">
        <v>144</v>
      </c>
      <c r="CA50" s="24"/>
      <c r="CB50" s="24"/>
      <c r="CC50" s="24"/>
      <c r="CD50" s="24"/>
      <c r="CE50" s="24"/>
      <c r="CF50" s="24"/>
      <c r="CG50" s="24"/>
      <c r="CH50" s="24"/>
      <c r="CI50" s="24"/>
      <c r="CJ50" s="24"/>
      <c r="CK50" s="24"/>
      <c r="CL50" s="24"/>
      <c r="CM50" s="24"/>
      <c r="CN50" s="24"/>
      <c r="CO50" s="24"/>
      <c r="CP50" s="24"/>
      <c r="CQ50" s="128" t="s">
        <v>433</v>
      </c>
      <c r="CR50" s="24"/>
      <c r="CS50" s="24"/>
      <c r="CT50" s="24"/>
      <c r="CU50" s="24"/>
      <c r="CV50" s="24"/>
      <c r="CW50" s="24"/>
      <c r="CX50" s="24"/>
      <c r="CY50" s="24"/>
      <c r="CZ50" s="24"/>
      <c r="DA50" s="24"/>
      <c r="DB50" s="24"/>
      <c r="DC50" s="24"/>
      <c r="DD50" s="24"/>
      <c r="DE50" s="24"/>
      <c r="DF50" s="24"/>
      <c r="DG50" s="24"/>
      <c r="DH50" s="24"/>
      <c r="DI50" s="24"/>
      <c r="DJ50" s="24"/>
      <c r="DK50" s="24"/>
      <c r="DL50" s="24"/>
      <c r="DM50" s="24"/>
      <c r="DN50" s="24"/>
      <c r="DO50" s="24"/>
      <c r="DP50" s="24"/>
      <c r="DQ50" s="24"/>
      <c r="DR50" s="24"/>
      <c r="DS50" s="24"/>
      <c r="DT50" s="24"/>
      <c r="DU50" s="24"/>
      <c r="DV50" s="24"/>
      <c r="DW50" s="24"/>
      <c r="DX50" s="24"/>
      <c r="DY50" s="24"/>
      <c r="DZ50" s="24"/>
      <c r="EA50" s="24"/>
      <c r="EB50" s="24"/>
      <c r="EC50" s="24"/>
      <c r="ED50" s="24"/>
      <c r="EE50" s="24"/>
      <c r="EF50" s="24"/>
      <c r="EG50" s="24"/>
      <c r="EH50" s="24"/>
      <c r="EI50" s="24"/>
      <c r="EJ50" s="24"/>
      <c r="EK50" s="24"/>
      <c r="EL50" s="24"/>
      <c r="EM50" s="24"/>
      <c r="EN50" s="24"/>
      <c r="EO50" s="24"/>
      <c r="EP50" s="24"/>
      <c r="EQ50" s="24"/>
      <c r="ER50" s="24"/>
      <c r="ES50" s="24"/>
      <c r="ET50" s="24"/>
      <c r="EU50" s="24"/>
      <c r="EV50" s="24"/>
      <c r="EW50" s="24"/>
      <c r="EX50" s="24"/>
      <c r="EY50" s="24"/>
      <c r="EZ50" s="24"/>
      <c r="FA50" s="24"/>
      <c r="FB50" s="24"/>
      <c r="FC50" s="24"/>
      <c r="FD50" s="24"/>
      <c r="FE50" s="24"/>
      <c r="FF50" s="24"/>
      <c r="FG50" s="24"/>
      <c r="FH50" s="24"/>
      <c r="FI50" s="24"/>
      <c r="FJ50" s="24"/>
      <c r="FK50" s="24"/>
      <c r="FL50" s="24"/>
      <c r="FM50" s="24"/>
      <c r="FN50" s="24"/>
      <c r="FO50" s="24"/>
      <c r="FP50" s="24"/>
      <c r="FQ50" s="24"/>
      <c r="FR50" s="24"/>
      <c r="FS50" s="24"/>
      <c r="FT50" s="24"/>
      <c r="FU50" s="24"/>
      <c r="FV50" s="24"/>
      <c r="FW50" s="24"/>
      <c r="FX50" s="24"/>
      <c r="FY50" s="24"/>
      <c r="FZ50" s="24"/>
      <c r="GA50" s="24"/>
      <c r="GB50" s="24"/>
      <c r="GC50" s="24"/>
      <c r="GD50" s="24"/>
      <c r="GE50" s="24"/>
    </row>
    <row r="51" spans="1:187" ht="15.75" x14ac:dyDescent="0.25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4"/>
      <c r="BQ51" s="24"/>
      <c r="BR51" s="24"/>
      <c r="BS51" s="24"/>
      <c r="BT51" s="24"/>
      <c r="BU51" s="24"/>
      <c r="BV51" s="24"/>
      <c r="BW51" s="24"/>
      <c r="BX51" s="24"/>
      <c r="BY51" s="24"/>
      <c r="BZ51" s="129" t="s">
        <v>145</v>
      </c>
      <c r="CA51" s="24"/>
      <c r="CB51" s="24"/>
      <c r="CC51" s="24"/>
      <c r="CD51" s="24"/>
      <c r="CE51" s="24"/>
      <c r="CF51" s="24"/>
      <c r="CG51" s="24"/>
      <c r="CH51" s="24"/>
      <c r="CI51" s="24"/>
      <c r="CJ51" s="24"/>
      <c r="CK51" s="24"/>
      <c r="CL51" s="24"/>
      <c r="CM51" s="24"/>
      <c r="CN51" s="24"/>
      <c r="CO51" s="24"/>
      <c r="CP51" s="24"/>
      <c r="CQ51" s="128" t="s">
        <v>434</v>
      </c>
      <c r="CR51" s="24"/>
      <c r="CS51" s="24"/>
      <c r="CT51" s="24"/>
      <c r="CU51" s="24"/>
      <c r="CV51" s="24"/>
      <c r="CW51" s="24"/>
      <c r="CX51" s="24"/>
      <c r="CY51" s="24"/>
      <c r="CZ51" s="24"/>
      <c r="DA51" s="24"/>
      <c r="DB51" s="24"/>
      <c r="DC51" s="24"/>
      <c r="DD51" s="24"/>
      <c r="DE51" s="24"/>
      <c r="DF51" s="24"/>
      <c r="DG51" s="24"/>
      <c r="DH51" s="24"/>
      <c r="DI51" s="24"/>
      <c r="DJ51" s="24"/>
      <c r="DK51" s="24"/>
      <c r="DL51" s="24"/>
      <c r="DM51" s="24"/>
      <c r="DN51" s="24"/>
      <c r="DO51" s="24"/>
      <c r="DP51" s="24"/>
      <c r="DQ51" s="24"/>
      <c r="DR51" s="24"/>
      <c r="DS51" s="24"/>
      <c r="DT51" s="24"/>
      <c r="DU51" s="24"/>
      <c r="DV51" s="24"/>
      <c r="DW51" s="24"/>
      <c r="DX51" s="24"/>
      <c r="DY51" s="24"/>
      <c r="DZ51" s="24"/>
      <c r="EA51" s="24"/>
      <c r="EB51" s="24"/>
      <c r="EC51" s="24"/>
      <c r="ED51" s="24"/>
      <c r="EE51" s="24"/>
      <c r="EF51" s="24"/>
      <c r="EG51" s="24"/>
      <c r="EH51" s="24"/>
      <c r="EI51" s="24"/>
      <c r="EJ51" s="24"/>
      <c r="EK51" s="24"/>
      <c r="EL51" s="24"/>
      <c r="EM51" s="24"/>
      <c r="EN51" s="24"/>
      <c r="EO51" s="24"/>
      <c r="EP51" s="24"/>
      <c r="EQ51" s="24"/>
      <c r="ER51" s="24"/>
      <c r="ES51" s="24"/>
      <c r="ET51" s="24"/>
      <c r="EU51" s="24"/>
      <c r="EV51" s="24"/>
      <c r="EW51" s="24"/>
      <c r="EX51" s="24"/>
      <c r="EY51" s="24"/>
      <c r="EZ51" s="24"/>
      <c r="FA51" s="24"/>
      <c r="FB51" s="24"/>
      <c r="FC51" s="24"/>
      <c r="FD51" s="24"/>
      <c r="FE51" s="24"/>
      <c r="FF51" s="24"/>
      <c r="FG51" s="24"/>
      <c r="FH51" s="24"/>
      <c r="FI51" s="24"/>
      <c r="FJ51" s="24"/>
      <c r="FK51" s="24"/>
      <c r="FL51" s="24"/>
      <c r="FM51" s="24"/>
      <c r="FN51" s="24"/>
      <c r="FO51" s="24"/>
      <c r="FP51" s="24"/>
      <c r="FQ51" s="24"/>
      <c r="FR51" s="24"/>
      <c r="FS51" s="24"/>
      <c r="FT51" s="24"/>
      <c r="FU51" s="24"/>
      <c r="FV51" s="24"/>
      <c r="FW51" s="24"/>
      <c r="FX51" s="24"/>
      <c r="FY51" s="24"/>
      <c r="FZ51" s="24"/>
      <c r="GA51" s="24"/>
      <c r="GB51" s="24"/>
      <c r="GC51" s="24"/>
      <c r="GD51" s="24"/>
      <c r="GE51" s="24"/>
    </row>
    <row r="52" spans="1:187" ht="15.75" x14ac:dyDescent="0.25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4"/>
      <c r="BN52" s="24"/>
      <c r="BO52" s="24"/>
      <c r="BP52" s="24"/>
      <c r="BQ52" s="24"/>
      <c r="BR52" s="24"/>
      <c r="BS52" s="24"/>
      <c r="BT52" s="24"/>
      <c r="BU52" s="24"/>
      <c r="BV52" s="24"/>
      <c r="BW52" s="24"/>
      <c r="BX52" s="24"/>
      <c r="BY52" s="24"/>
      <c r="BZ52" s="129" t="s">
        <v>146</v>
      </c>
      <c r="CA52" s="24"/>
      <c r="CB52" s="24"/>
      <c r="CC52" s="24"/>
      <c r="CD52" s="24"/>
      <c r="CE52" s="24"/>
      <c r="CF52" s="24"/>
      <c r="CG52" s="24"/>
      <c r="CH52" s="24"/>
      <c r="CI52" s="24"/>
      <c r="CJ52" s="24"/>
      <c r="CK52" s="24"/>
      <c r="CL52" s="24"/>
      <c r="CM52" s="24"/>
      <c r="CN52" s="24"/>
      <c r="CO52" s="24"/>
      <c r="CP52" s="24"/>
      <c r="CQ52" s="128" t="s">
        <v>435</v>
      </c>
      <c r="CR52" s="24"/>
      <c r="CS52" s="24"/>
      <c r="CT52" s="24"/>
      <c r="CU52" s="24"/>
      <c r="CV52" s="24"/>
      <c r="CW52" s="24"/>
      <c r="CX52" s="24"/>
      <c r="CY52" s="24"/>
      <c r="CZ52" s="24"/>
      <c r="DA52" s="24"/>
      <c r="DB52" s="24"/>
      <c r="DC52" s="24"/>
      <c r="DD52" s="24"/>
      <c r="DE52" s="24"/>
      <c r="DF52" s="24"/>
      <c r="DG52" s="24"/>
      <c r="DH52" s="24"/>
      <c r="DI52" s="24"/>
      <c r="DJ52" s="24"/>
      <c r="DK52" s="24"/>
      <c r="DL52" s="24"/>
      <c r="DM52" s="24"/>
      <c r="DN52" s="24"/>
      <c r="DO52" s="24"/>
      <c r="DP52" s="24"/>
      <c r="DQ52" s="24"/>
      <c r="DR52" s="24"/>
      <c r="DS52" s="24"/>
      <c r="DT52" s="24"/>
      <c r="DU52" s="24"/>
      <c r="DV52" s="24"/>
      <c r="DW52" s="24"/>
      <c r="DX52" s="24"/>
      <c r="DY52" s="24"/>
      <c r="DZ52" s="24"/>
      <c r="EA52" s="24"/>
      <c r="EB52" s="24"/>
      <c r="EC52" s="24"/>
      <c r="ED52" s="24"/>
      <c r="EE52" s="24"/>
      <c r="EF52" s="24"/>
      <c r="EG52" s="24"/>
      <c r="EH52" s="24"/>
      <c r="EI52" s="24"/>
      <c r="EJ52" s="24"/>
      <c r="EK52" s="24"/>
      <c r="EL52" s="24"/>
      <c r="EM52" s="24"/>
      <c r="EN52" s="24"/>
      <c r="EO52" s="24"/>
      <c r="EP52" s="24"/>
      <c r="EQ52" s="24"/>
      <c r="ER52" s="24"/>
      <c r="ES52" s="24"/>
      <c r="ET52" s="24"/>
      <c r="EU52" s="24"/>
      <c r="EV52" s="24"/>
      <c r="EW52" s="24"/>
      <c r="EX52" s="24"/>
      <c r="EY52" s="24"/>
      <c r="EZ52" s="24"/>
      <c r="FA52" s="24"/>
      <c r="FB52" s="24"/>
      <c r="FC52" s="24"/>
      <c r="FD52" s="24"/>
      <c r="FE52" s="24"/>
      <c r="FF52" s="24"/>
      <c r="FG52" s="24"/>
      <c r="FH52" s="24"/>
      <c r="FI52" s="24"/>
      <c r="FJ52" s="24"/>
      <c r="FK52" s="24"/>
      <c r="FL52" s="24"/>
      <c r="FM52" s="24"/>
      <c r="FN52" s="24"/>
      <c r="FO52" s="24"/>
      <c r="FP52" s="24"/>
      <c r="FQ52" s="24"/>
      <c r="FR52" s="24"/>
      <c r="FS52" s="24"/>
      <c r="FT52" s="24"/>
      <c r="FU52" s="24"/>
      <c r="FV52" s="24"/>
      <c r="FW52" s="24"/>
      <c r="FX52" s="24"/>
      <c r="FY52" s="24"/>
      <c r="FZ52" s="24"/>
      <c r="GA52" s="24"/>
      <c r="GB52" s="24"/>
      <c r="GC52" s="24"/>
      <c r="GD52" s="24"/>
      <c r="GE52" s="24"/>
    </row>
    <row r="53" spans="1:187" ht="15.75" x14ac:dyDescent="0.25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4"/>
      <c r="BP53" s="24"/>
      <c r="BQ53" s="24"/>
      <c r="BR53" s="24"/>
      <c r="BS53" s="24"/>
      <c r="BT53" s="24"/>
      <c r="BU53" s="24"/>
      <c r="BV53" s="24"/>
      <c r="BW53" s="24"/>
      <c r="BX53" s="24"/>
      <c r="BY53" s="24"/>
      <c r="BZ53" s="129" t="s">
        <v>147</v>
      </c>
      <c r="CA53" s="24"/>
      <c r="CB53" s="24"/>
      <c r="CC53" s="24"/>
      <c r="CD53" s="24"/>
      <c r="CE53" s="24"/>
      <c r="CF53" s="24"/>
      <c r="CG53" s="24"/>
      <c r="CH53" s="24"/>
      <c r="CI53" s="24"/>
      <c r="CJ53" s="24"/>
      <c r="CK53" s="24"/>
      <c r="CL53" s="24"/>
      <c r="CM53" s="24"/>
      <c r="CN53" s="24"/>
      <c r="CO53" s="24"/>
      <c r="CP53" s="24"/>
      <c r="CQ53" s="128" t="s">
        <v>436</v>
      </c>
      <c r="CR53" s="24"/>
      <c r="CS53" s="24"/>
      <c r="CT53" s="24"/>
      <c r="CU53" s="24"/>
      <c r="CV53" s="24"/>
      <c r="CW53" s="24"/>
      <c r="CX53" s="24"/>
      <c r="CY53" s="24"/>
      <c r="CZ53" s="24"/>
      <c r="DA53" s="24"/>
      <c r="DB53" s="24"/>
      <c r="DC53" s="24"/>
      <c r="DD53" s="24"/>
      <c r="DE53" s="24"/>
      <c r="DF53" s="24"/>
      <c r="DG53" s="24"/>
      <c r="DH53" s="24"/>
      <c r="DI53" s="24"/>
      <c r="DJ53" s="24"/>
      <c r="DK53" s="24"/>
      <c r="DL53" s="24"/>
      <c r="DM53" s="24"/>
      <c r="DN53" s="24"/>
      <c r="DO53" s="24"/>
      <c r="DP53" s="24"/>
      <c r="DQ53" s="24"/>
      <c r="DR53" s="24"/>
      <c r="DS53" s="24"/>
      <c r="DT53" s="24"/>
      <c r="DU53" s="24"/>
      <c r="DV53" s="24"/>
      <c r="DW53" s="24"/>
      <c r="DX53" s="24"/>
      <c r="DY53" s="24"/>
      <c r="DZ53" s="24"/>
      <c r="EA53" s="24"/>
      <c r="EB53" s="24"/>
      <c r="EC53" s="24"/>
      <c r="ED53" s="24"/>
      <c r="EE53" s="24"/>
      <c r="EF53" s="24"/>
      <c r="EG53" s="24"/>
      <c r="EH53" s="24"/>
      <c r="EI53" s="24"/>
      <c r="EJ53" s="24"/>
      <c r="EK53" s="24"/>
      <c r="EL53" s="24"/>
      <c r="EM53" s="24"/>
      <c r="EN53" s="24"/>
      <c r="EO53" s="24"/>
      <c r="EP53" s="24"/>
      <c r="EQ53" s="24"/>
      <c r="ER53" s="24"/>
      <c r="ES53" s="24"/>
      <c r="ET53" s="24"/>
      <c r="EU53" s="24"/>
      <c r="EV53" s="24"/>
      <c r="EW53" s="24"/>
      <c r="EX53" s="24"/>
      <c r="EY53" s="24"/>
      <c r="EZ53" s="24"/>
      <c r="FA53" s="24"/>
      <c r="FB53" s="24"/>
      <c r="FC53" s="24"/>
      <c r="FD53" s="24"/>
      <c r="FE53" s="24"/>
      <c r="FF53" s="24"/>
      <c r="FG53" s="24"/>
      <c r="FH53" s="24"/>
      <c r="FI53" s="24"/>
      <c r="FJ53" s="24"/>
      <c r="FK53" s="24"/>
      <c r="FL53" s="24"/>
      <c r="FM53" s="24"/>
      <c r="FN53" s="24"/>
      <c r="FO53" s="24"/>
      <c r="FP53" s="24"/>
      <c r="FQ53" s="24"/>
      <c r="FR53" s="24"/>
      <c r="FS53" s="24"/>
      <c r="FT53" s="24"/>
      <c r="FU53" s="24"/>
      <c r="FV53" s="24"/>
      <c r="FW53" s="24"/>
      <c r="FX53" s="24"/>
      <c r="FY53" s="24"/>
      <c r="FZ53" s="24"/>
      <c r="GA53" s="24"/>
      <c r="GB53" s="24"/>
      <c r="GC53" s="24"/>
      <c r="GD53" s="24"/>
      <c r="GE53" s="24"/>
    </row>
    <row r="54" spans="1:187" ht="15.75" x14ac:dyDescent="0.25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BD54" s="24"/>
      <c r="BE54" s="24"/>
      <c r="BF54" s="24"/>
      <c r="BG54" s="24"/>
      <c r="BH54" s="24"/>
      <c r="BI54" s="24"/>
      <c r="BJ54" s="24"/>
      <c r="BK54" s="24"/>
      <c r="BL54" s="24"/>
      <c r="BM54" s="24"/>
      <c r="BN54" s="24"/>
      <c r="BO54" s="24"/>
      <c r="BP54" s="24"/>
      <c r="BQ54" s="24"/>
      <c r="BR54" s="24"/>
      <c r="BS54" s="24"/>
      <c r="BT54" s="24"/>
      <c r="BU54" s="24"/>
      <c r="BV54" s="24"/>
      <c r="BW54" s="24"/>
      <c r="BX54" s="24"/>
      <c r="BY54" s="24"/>
      <c r="BZ54" s="129" t="s">
        <v>148</v>
      </c>
      <c r="CA54" s="24"/>
      <c r="CB54" s="24"/>
      <c r="CC54" s="24"/>
      <c r="CD54" s="24"/>
      <c r="CE54" s="24"/>
      <c r="CF54" s="24"/>
      <c r="CG54" s="24"/>
      <c r="CH54" s="24"/>
      <c r="CI54" s="24"/>
      <c r="CJ54" s="24"/>
      <c r="CK54" s="24"/>
      <c r="CL54" s="24"/>
      <c r="CM54" s="24"/>
      <c r="CN54" s="24"/>
      <c r="CO54" s="24"/>
      <c r="CP54" s="24"/>
      <c r="CQ54" s="128" t="s">
        <v>437</v>
      </c>
      <c r="CR54" s="24"/>
      <c r="CS54" s="24"/>
      <c r="CT54" s="24"/>
      <c r="CU54" s="24"/>
      <c r="CV54" s="24"/>
      <c r="CW54" s="24"/>
      <c r="CX54" s="24"/>
      <c r="CY54" s="24"/>
      <c r="CZ54" s="24"/>
      <c r="DA54" s="24"/>
      <c r="DB54" s="24"/>
      <c r="DC54" s="24"/>
      <c r="DD54" s="24"/>
      <c r="DE54" s="24"/>
      <c r="DF54" s="24"/>
      <c r="DG54" s="24"/>
      <c r="DH54" s="24"/>
      <c r="DI54" s="24"/>
      <c r="DJ54" s="24"/>
      <c r="DK54" s="24"/>
      <c r="DL54" s="24"/>
      <c r="DM54" s="24"/>
      <c r="DN54" s="24"/>
      <c r="DO54" s="24"/>
      <c r="DP54" s="24"/>
      <c r="DQ54" s="24"/>
      <c r="DR54" s="24"/>
      <c r="DS54" s="24"/>
      <c r="DT54" s="24"/>
      <c r="DU54" s="24"/>
      <c r="DV54" s="24"/>
      <c r="DW54" s="24"/>
      <c r="DX54" s="24"/>
      <c r="DY54" s="24"/>
      <c r="DZ54" s="24"/>
      <c r="EA54" s="24"/>
      <c r="EB54" s="24"/>
      <c r="EC54" s="24"/>
      <c r="ED54" s="24"/>
      <c r="EE54" s="24"/>
      <c r="EF54" s="24"/>
      <c r="EG54" s="24"/>
      <c r="EH54" s="24"/>
      <c r="EI54" s="24"/>
      <c r="EJ54" s="24"/>
      <c r="EK54" s="24"/>
      <c r="EL54" s="24"/>
      <c r="EM54" s="24"/>
      <c r="EN54" s="24"/>
      <c r="EO54" s="24"/>
      <c r="EP54" s="24"/>
      <c r="EQ54" s="24"/>
      <c r="ER54" s="24"/>
      <c r="ES54" s="24"/>
      <c r="ET54" s="24"/>
      <c r="EU54" s="24"/>
      <c r="EV54" s="24"/>
      <c r="EW54" s="24"/>
      <c r="EX54" s="24"/>
      <c r="EY54" s="24"/>
      <c r="EZ54" s="24"/>
      <c r="FA54" s="24"/>
      <c r="FB54" s="24"/>
      <c r="FC54" s="24"/>
      <c r="FD54" s="24"/>
      <c r="FE54" s="24"/>
      <c r="FF54" s="24"/>
      <c r="FG54" s="24"/>
      <c r="FH54" s="24"/>
      <c r="FI54" s="24"/>
      <c r="FJ54" s="24"/>
      <c r="FK54" s="24"/>
      <c r="FL54" s="24"/>
      <c r="FM54" s="24"/>
      <c r="FN54" s="24"/>
      <c r="FO54" s="24"/>
      <c r="FP54" s="24"/>
      <c r="FQ54" s="24"/>
      <c r="FR54" s="24"/>
      <c r="FS54" s="24"/>
      <c r="FT54" s="24"/>
      <c r="FU54" s="24"/>
      <c r="FV54" s="24"/>
      <c r="FW54" s="24"/>
      <c r="FX54" s="24"/>
      <c r="FY54" s="24"/>
      <c r="FZ54" s="24"/>
      <c r="GA54" s="24"/>
      <c r="GB54" s="24"/>
      <c r="GC54" s="24"/>
      <c r="GD54" s="24"/>
      <c r="GE54" s="24"/>
    </row>
    <row r="55" spans="1:187" ht="15.75" x14ac:dyDescent="0.25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129" t="s">
        <v>149</v>
      </c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128" t="s">
        <v>438</v>
      </c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24"/>
      <c r="EW55" s="24"/>
      <c r="EX55" s="24"/>
      <c r="EY55" s="24"/>
      <c r="EZ55" s="24"/>
      <c r="FA55" s="24"/>
      <c r="FB55" s="24"/>
      <c r="FC55" s="24"/>
      <c r="FD55" s="24"/>
      <c r="FE55" s="24"/>
      <c r="FF55" s="24"/>
      <c r="FG55" s="24"/>
      <c r="FH55" s="24"/>
      <c r="FI55" s="24"/>
      <c r="FJ55" s="24"/>
      <c r="FK55" s="24"/>
      <c r="FL55" s="24"/>
      <c r="FM55" s="24"/>
      <c r="FN55" s="24"/>
      <c r="FO55" s="24"/>
      <c r="FP55" s="24"/>
      <c r="FQ55" s="24"/>
      <c r="FR55" s="24"/>
      <c r="FS55" s="24"/>
      <c r="FT55" s="24"/>
      <c r="FU55" s="24"/>
      <c r="FV55" s="24"/>
      <c r="FW55" s="24"/>
      <c r="FX55" s="24"/>
      <c r="FY55" s="24"/>
      <c r="FZ55" s="24"/>
      <c r="GA55" s="24"/>
      <c r="GB55" s="24"/>
      <c r="GC55" s="24"/>
      <c r="GD55" s="24"/>
      <c r="GE55" s="24"/>
    </row>
    <row r="56" spans="1:187" ht="15.75" x14ac:dyDescent="0.25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129" t="s">
        <v>150</v>
      </c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128" t="s">
        <v>439</v>
      </c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/>
      <c r="EF56" s="24"/>
      <c r="EG56" s="24"/>
      <c r="EH56" s="24"/>
      <c r="EI56" s="24"/>
      <c r="EJ56" s="24"/>
      <c r="EK56" s="24"/>
      <c r="EL56" s="24"/>
      <c r="EM56" s="24"/>
      <c r="EN56" s="24"/>
      <c r="EO56" s="24"/>
      <c r="EP56" s="24"/>
      <c r="EQ56" s="24"/>
      <c r="ER56" s="24"/>
      <c r="ES56" s="24"/>
      <c r="ET56" s="24"/>
      <c r="EU56" s="24"/>
      <c r="EV56" s="24"/>
      <c r="EW56" s="24"/>
      <c r="EX56" s="24"/>
      <c r="EY56" s="24"/>
      <c r="EZ56" s="24"/>
      <c r="FA56" s="24"/>
      <c r="FB56" s="24"/>
      <c r="FC56" s="24"/>
      <c r="FD56" s="24"/>
      <c r="FE56" s="24"/>
      <c r="FF56" s="24"/>
      <c r="FG56" s="24"/>
      <c r="FH56" s="24"/>
      <c r="FI56" s="24"/>
      <c r="FJ56" s="24"/>
      <c r="FK56" s="24"/>
      <c r="FL56" s="24"/>
      <c r="FM56" s="24"/>
      <c r="FN56" s="24"/>
      <c r="FO56" s="24"/>
      <c r="FP56" s="24"/>
      <c r="FQ56" s="24"/>
      <c r="FR56" s="24"/>
      <c r="FS56" s="24"/>
      <c r="FT56" s="24"/>
      <c r="FU56" s="24"/>
      <c r="FV56" s="24"/>
      <c r="FW56" s="24"/>
      <c r="FX56" s="24"/>
      <c r="FY56" s="24"/>
      <c r="FZ56" s="24"/>
      <c r="GA56" s="24"/>
      <c r="GB56" s="24"/>
      <c r="GC56" s="24"/>
      <c r="GD56" s="24"/>
      <c r="GE56" s="24"/>
    </row>
    <row r="57" spans="1:187" ht="15.75" x14ac:dyDescent="0.25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24"/>
      <c r="BK57" s="24"/>
      <c r="BL57" s="24"/>
      <c r="BM57" s="24"/>
      <c r="BN57" s="24"/>
      <c r="BO57" s="24"/>
      <c r="BP57" s="24"/>
      <c r="BQ57" s="24"/>
      <c r="BR57" s="24"/>
      <c r="BS57" s="24"/>
      <c r="BT57" s="24"/>
      <c r="BU57" s="24"/>
      <c r="BV57" s="24"/>
      <c r="BW57" s="24"/>
      <c r="BX57" s="24"/>
      <c r="BY57" s="24"/>
      <c r="BZ57" s="129" t="s">
        <v>151</v>
      </c>
      <c r="CA57" s="24"/>
      <c r="CB57" s="24"/>
      <c r="CC57" s="24"/>
      <c r="CD57" s="24"/>
      <c r="CE57" s="24"/>
      <c r="CF57" s="24"/>
      <c r="CG57" s="24"/>
      <c r="CH57" s="24"/>
      <c r="CI57" s="24"/>
      <c r="CJ57" s="24"/>
      <c r="CK57" s="24"/>
      <c r="CL57" s="24"/>
      <c r="CM57" s="24"/>
      <c r="CN57" s="24"/>
      <c r="CO57" s="24"/>
      <c r="CP57" s="24"/>
      <c r="CQ57" s="128" t="s">
        <v>440</v>
      </c>
      <c r="CR57" s="24"/>
      <c r="CS57" s="24"/>
      <c r="CT57" s="24"/>
      <c r="CU57" s="24"/>
      <c r="CV57" s="24"/>
      <c r="CW57" s="24"/>
      <c r="CX57" s="24"/>
      <c r="CY57" s="24"/>
      <c r="CZ57" s="24"/>
      <c r="DA57" s="24"/>
      <c r="DB57" s="24"/>
      <c r="DC57" s="24"/>
      <c r="DD57" s="24"/>
      <c r="DE57" s="24"/>
      <c r="DF57" s="24"/>
      <c r="DG57" s="24"/>
      <c r="DH57" s="24"/>
      <c r="DI57" s="24"/>
      <c r="DJ57" s="24"/>
      <c r="DK57" s="24"/>
      <c r="DL57" s="24"/>
      <c r="DM57" s="24"/>
      <c r="DN57" s="24"/>
      <c r="DO57" s="24"/>
      <c r="DP57" s="24"/>
      <c r="DQ57" s="24"/>
      <c r="DR57" s="24"/>
      <c r="DS57" s="24"/>
      <c r="DT57" s="24"/>
      <c r="DU57" s="24"/>
      <c r="DV57" s="24"/>
      <c r="DW57" s="24"/>
      <c r="DX57" s="24"/>
      <c r="DY57" s="24"/>
      <c r="DZ57" s="24"/>
      <c r="EA57" s="24"/>
      <c r="EB57" s="24"/>
      <c r="EC57" s="24"/>
      <c r="ED57" s="24"/>
      <c r="EE57" s="24"/>
      <c r="EF57" s="24"/>
      <c r="EG57" s="24"/>
      <c r="EH57" s="24"/>
      <c r="EI57" s="24"/>
      <c r="EJ57" s="24"/>
      <c r="EK57" s="24"/>
      <c r="EL57" s="24"/>
      <c r="EM57" s="24"/>
      <c r="EN57" s="24"/>
      <c r="EO57" s="24"/>
      <c r="EP57" s="24"/>
      <c r="EQ57" s="24"/>
      <c r="ER57" s="24"/>
      <c r="ES57" s="24"/>
      <c r="ET57" s="24"/>
      <c r="EU57" s="24"/>
      <c r="EV57" s="24"/>
      <c r="EW57" s="24"/>
      <c r="EX57" s="24"/>
      <c r="EY57" s="24"/>
      <c r="EZ57" s="24"/>
      <c r="FA57" s="24"/>
      <c r="FB57" s="24"/>
      <c r="FC57" s="24"/>
      <c r="FD57" s="24"/>
      <c r="FE57" s="24"/>
      <c r="FF57" s="24"/>
      <c r="FG57" s="24"/>
      <c r="FH57" s="24"/>
      <c r="FI57" s="24"/>
      <c r="FJ57" s="24"/>
      <c r="FK57" s="24"/>
      <c r="FL57" s="24"/>
      <c r="FM57" s="24"/>
      <c r="FN57" s="24"/>
      <c r="FO57" s="24"/>
      <c r="FP57" s="24"/>
      <c r="FQ57" s="24"/>
      <c r="FR57" s="24"/>
      <c r="FS57" s="24"/>
      <c r="FT57" s="24"/>
      <c r="FU57" s="24"/>
      <c r="FV57" s="24"/>
      <c r="FW57" s="24"/>
      <c r="FX57" s="24"/>
      <c r="FY57" s="24"/>
      <c r="FZ57" s="24"/>
      <c r="GA57" s="24"/>
      <c r="GB57" s="24"/>
      <c r="GC57" s="24"/>
      <c r="GD57" s="24"/>
      <c r="GE57" s="24"/>
    </row>
    <row r="58" spans="1:187" ht="15.75" x14ac:dyDescent="0.25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  <c r="BM58" s="24"/>
      <c r="BN58" s="24"/>
      <c r="BO58" s="24"/>
      <c r="BP58" s="24"/>
      <c r="BQ58" s="24"/>
      <c r="BR58" s="24"/>
      <c r="BS58" s="24"/>
      <c r="BT58" s="24"/>
      <c r="BU58" s="24"/>
      <c r="BV58" s="24"/>
      <c r="BW58" s="24"/>
      <c r="BX58" s="24"/>
      <c r="BY58" s="24"/>
      <c r="BZ58" s="129" t="s">
        <v>152</v>
      </c>
      <c r="CA58" s="24"/>
      <c r="CB58" s="24"/>
      <c r="CC58" s="24"/>
      <c r="CD58" s="24"/>
      <c r="CE58" s="24"/>
      <c r="CF58" s="24"/>
      <c r="CG58" s="24"/>
      <c r="CH58" s="24"/>
      <c r="CI58" s="24"/>
      <c r="CJ58" s="24"/>
      <c r="CK58" s="24"/>
      <c r="CL58" s="24"/>
      <c r="CM58" s="24"/>
      <c r="CN58" s="24"/>
      <c r="CO58" s="24"/>
      <c r="CP58" s="24"/>
      <c r="CQ58" s="128" t="s">
        <v>441</v>
      </c>
      <c r="CR58" s="24"/>
      <c r="CS58" s="24"/>
      <c r="CT58" s="24"/>
      <c r="CU58" s="24"/>
      <c r="CV58" s="24"/>
      <c r="CW58" s="24"/>
      <c r="CX58" s="24"/>
      <c r="CY58" s="24"/>
      <c r="CZ58" s="24"/>
      <c r="DA58" s="24"/>
      <c r="DB58" s="24"/>
      <c r="DC58" s="24"/>
      <c r="DD58" s="24"/>
      <c r="DE58" s="24"/>
      <c r="DF58" s="24"/>
      <c r="DG58" s="24"/>
      <c r="DH58" s="24"/>
      <c r="DI58" s="24"/>
      <c r="DJ58" s="24"/>
      <c r="DK58" s="24"/>
      <c r="DL58" s="24"/>
      <c r="DM58" s="24"/>
      <c r="DN58" s="24"/>
      <c r="DO58" s="24"/>
      <c r="DP58" s="24"/>
      <c r="DQ58" s="24"/>
      <c r="DR58" s="24"/>
      <c r="DS58" s="24"/>
      <c r="DT58" s="24"/>
      <c r="DU58" s="24"/>
      <c r="DV58" s="24"/>
      <c r="DW58" s="24"/>
      <c r="DX58" s="24"/>
      <c r="DY58" s="24"/>
      <c r="DZ58" s="24"/>
      <c r="EA58" s="24"/>
      <c r="EB58" s="24"/>
      <c r="EC58" s="24"/>
      <c r="ED58" s="24"/>
      <c r="EE58" s="24"/>
      <c r="EF58" s="24"/>
      <c r="EG58" s="24"/>
      <c r="EH58" s="24"/>
      <c r="EI58" s="24"/>
      <c r="EJ58" s="24"/>
      <c r="EK58" s="24"/>
      <c r="EL58" s="24"/>
      <c r="EM58" s="24"/>
      <c r="EN58" s="24"/>
      <c r="EO58" s="24"/>
      <c r="EP58" s="24"/>
      <c r="EQ58" s="24"/>
      <c r="ER58" s="24"/>
      <c r="ES58" s="24"/>
      <c r="ET58" s="24"/>
      <c r="EU58" s="24"/>
      <c r="EV58" s="24"/>
      <c r="EW58" s="24"/>
      <c r="EX58" s="24"/>
      <c r="EY58" s="24"/>
      <c r="EZ58" s="24"/>
      <c r="FA58" s="24"/>
      <c r="FB58" s="24"/>
      <c r="FC58" s="24"/>
      <c r="FD58" s="24"/>
      <c r="FE58" s="24"/>
      <c r="FF58" s="24"/>
      <c r="FG58" s="24"/>
      <c r="FH58" s="24"/>
      <c r="FI58" s="24"/>
      <c r="FJ58" s="24"/>
      <c r="FK58" s="24"/>
      <c r="FL58" s="24"/>
      <c r="FM58" s="24"/>
      <c r="FN58" s="24"/>
      <c r="FO58" s="24"/>
      <c r="FP58" s="24"/>
      <c r="FQ58" s="24"/>
      <c r="FR58" s="24"/>
      <c r="FS58" s="24"/>
      <c r="FT58" s="24"/>
      <c r="FU58" s="24"/>
      <c r="FV58" s="24"/>
      <c r="FW58" s="24"/>
      <c r="FX58" s="24"/>
      <c r="FY58" s="24"/>
      <c r="FZ58" s="24"/>
      <c r="GA58" s="24"/>
      <c r="GB58" s="24"/>
      <c r="GC58" s="24"/>
      <c r="GD58" s="24"/>
      <c r="GE58" s="24"/>
    </row>
    <row r="59" spans="1:187" ht="15.75" x14ac:dyDescent="0.25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  <c r="BD59" s="24"/>
      <c r="BE59" s="24"/>
      <c r="BF59" s="24"/>
      <c r="BG59" s="24"/>
      <c r="BH59" s="24"/>
      <c r="BI59" s="24"/>
      <c r="BJ59" s="24"/>
      <c r="BK59" s="24"/>
      <c r="BL59" s="24"/>
      <c r="BM59" s="24"/>
      <c r="BN59" s="24"/>
      <c r="BO59" s="24"/>
      <c r="BP59" s="24"/>
      <c r="BQ59" s="24"/>
      <c r="BR59" s="24"/>
      <c r="BS59" s="24"/>
      <c r="BT59" s="24"/>
      <c r="BU59" s="24"/>
      <c r="BV59" s="24"/>
      <c r="BW59" s="24"/>
      <c r="BX59" s="24"/>
      <c r="BY59" s="24"/>
      <c r="BZ59" s="129" t="s">
        <v>153</v>
      </c>
      <c r="CA59" s="24"/>
      <c r="CB59" s="24"/>
      <c r="CC59" s="24"/>
      <c r="CD59" s="24"/>
      <c r="CE59" s="24"/>
      <c r="CF59" s="24"/>
      <c r="CG59" s="24"/>
      <c r="CH59" s="24"/>
      <c r="CI59" s="24"/>
      <c r="CJ59" s="24"/>
      <c r="CK59" s="24"/>
      <c r="CL59" s="24"/>
      <c r="CM59" s="24"/>
      <c r="CN59" s="24"/>
      <c r="CO59" s="24"/>
      <c r="CP59" s="24"/>
      <c r="CQ59" s="128" t="s">
        <v>442</v>
      </c>
      <c r="CR59" s="24"/>
      <c r="CS59" s="24"/>
      <c r="CT59" s="24"/>
      <c r="CU59" s="24"/>
      <c r="CV59" s="24"/>
      <c r="CW59" s="24"/>
      <c r="CX59" s="24"/>
      <c r="CY59" s="24"/>
      <c r="CZ59" s="24"/>
      <c r="DA59" s="24"/>
      <c r="DB59" s="24"/>
      <c r="DC59" s="24"/>
      <c r="DD59" s="24"/>
      <c r="DE59" s="24"/>
      <c r="DF59" s="24"/>
      <c r="DG59" s="24"/>
      <c r="DH59" s="24"/>
      <c r="DI59" s="24"/>
      <c r="DJ59" s="24"/>
      <c r="DK59" s="24"/>
      <c r="DL59" s="24"/>
      <c r="DM59" s="24"/>
      <c r="DN59" s="24"/>
      <c r="DO59" s="24"/>
      <c r="DP59" s="24"/>
      <c r="DQ59" s="24"/>
      <c r="DR59" s="24"/>
      <c r="DS59" s="24"/>
      <c r="DT59" s="24"/>
      <c r="DU59" s="24"/>
      <c r="DV59" s="24"/>
      <c r="DW59" s="24"/>
      <c r="DX59" s="24"/>
      <c r="DY59" s="24"/>
      <c r="DZ59" s="24"/>
      <c r="EA59" s="24"/>
      <c r="EB59" s="24"/>
      <c r="EC59" s="24"/>
      <c r="ED59" s="24"/>
      <c r="EE59" s="24"/>
      <c r="EF59" s="24"/>
      <c r="EG59" s="24"/>
      <c r="EH59" s="24"/>
      <c r="EI59" s="24"/>
      <c r="EJ59" s="24"/>
      <c r="EK59" s="24"/>
      <c r="EL59" s="24"/>
      <c r="EM59" s="24"/>
      <c r="EN59" s="24"/>
      <c r="EO59" s="24"/>
      <c r="EP59" s="24"/>
      <c r="EQ59" s="24"/>
      <c r="ER59" s="24"/>
      <c r="ES59" s="24"/>
      <c r="ET59" s="24"/>
      <c r="EU59" s="24"/>
      <c r="EV59" s="24"/>
      <c r="EW59" s="24"/>
      <c r="EX59" s="24"/>
      <c r="EY59" s="24"/>
      <c r="EZ59" s="24"/>
      <c r="FA59" s="24"/>
      <c r="FB59" s="24"/>
      <c r="FC59" s="24"/>
      <c r="FD59" s="24"/>
      <c r="FE59" s="24"/>
      <c r="FF59" s="24"/>
      <c r="FG59" s="24"/>
      <c r="FH59" s="24"/>
      <c r="FI59" s="24"/>
      <c r="FJ59" s="24"/>
      <c r="FK59" s="24"/>
      <c r="FL59" s="24"/>
      <c r="FM59" s="24"/>
      <c r="FN59" s="24"/>
      <c r="FO59" s="24"/>
      <c r="FP59" s="24"/>
      <c r="FQ59" s="24"/>
      <c r="FR59" s="24"/>
      <c r="FS59" s="24"/>
      <c r="FT59" s="24"/>
      <c r="FU59" s="24"/>
      <c r="FV59" s="24"/>
      <c r="FW59" s="24"/>
      <c r="FX59" s="24"/>
      <c r="FY59" s="24"/>
      <c r="FZ59" s="24"/>
      <c r="GA59" s="24"/>
      <c r="GB59" s="24"/>
      <c r="GC59" s="24"/>
      <c r="GD59" s="24"/>
      <c r="GE59" s="24"/>
    </row>
    <row r="60" spans="1:187" ht="15.75" x14ac:dyDescent="0.25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  <c r="BD60" s="24"/>
      <c r="BE60" s="24"/>
      <c r="BF60" s="24"/>
      <c r="BG60" s="24"/>
      <c r="BH60" s="24"/>
      <c r="BI60" s="24"/>
      <c r="BJ60" s="24"/>
      <c r="BK60" s="24"/>
      <c r="BL60" s="24"/>
      <c r="BM60" s="24"/>
      <c r="BN60" s="24"/>
      <c r="BO60" s="24"/>
      <c r="BP60" s="24"/>
      <c r="BQ60" s="24"/>
      <c r="BR60" s="24"/>
      <c r="BS60" s="24"/>
      <c r="BT60" s="24"/>
      <c r="BU60" s="24"/>
      <c r="BV60" s="24"/>
      <c r="BW60" s="24"/>
      <c r="BX60" s="24"/>
      <c r="BY60" s="24"/>
      <c r="BZ60" s="129" t="s">
        <v>118</v>
      </c>
      <c r="CA60" s="24"/>
      <c r="CB60" s="24"/>
      <c r="CC60" s="24"/>
      <c r="CD60" s="24"/>
      <c r="CE60" s="24"/>
      <c r="CF60" s="24"/>
      <c r="CG60" s="24"/>
      <c r="CH60" s="24"/>
      <c r="CI60" s="24"/>
      <c r="CJ60" s="24"/>
      <c r="CK60" s="24"/>
      <c r="CL60" s="24"/>
      <c r="CM60" s="24"/>
      <c r="CN60" s="24"/>
      <c r="CO60" s="24"/>
      <c r="CP60" s="24"/>
      <c r="CQ60" s="128" t="s">
        <v>443</v>
      </c>
      <c r="CR60" s="24"/>
      <c r="CS60" s="24"/>
      <c r="CT60" s="24"/>
      <c r="CU60" s="24"/>
      <c r="CV60" s="24"/>
      <c r="CW60" s="24"/>
      <c r="CX60" s="24"/>
      <c r="CY60" s="24"/>
      <c r="CZ60" s="24"/>
      <c r="DA60" s="24"/>
      <c r="DB60" s="24"/>
      <c r="DC60" s="24"/>
      <c r="DD60" s="24"/>
      <c r="DE60" s="24"/>
      <c r="DF60" s="24"/>
      <c r="DG60" s="24"/>
      <c r="DH60" s="24"/>
      <c r="DI60" s="24"/>
      <c r="DJ60" s="24"/>
      <c r="DK60" s="24"/>
      <c r="DL60" s="24"/>
      <c r="DM60" s="24"/>
      <c r="DN60" s="24"/>
      <c r="DO60" s="24"/>
      <c r="DP60" s="24"/>
      <c r="DQ60" s="24"/>
      <c r="DR60" s="24"/>
      <c r="DS60" s="24"/>
      <c r="DT60" s="24"/>
      <c r="DU60" s="24"/>
      <c r="DV60" s="24"/>
      <c r="DW60" s="24"/>
      <c r="DX60" s="24"/>
      <c r="DY60" s="24"/>
      <c r="DZ60" s="24"/>
      <c r="EA60" s="24"/>
      <c r="EB60" s="24"/>
      <c r="EC60" s="24"/>
      <c r="ED60" s="24"/>
      <c r="EE60" s="24"/>
      <c r="EF60" s="24"/>
      <c r="EG60" s="24"/>
      <c r="EH60" s="24"/>
      <c r="EI60" s="24"/>
      <c r="EJ60" s="24"/>
      <c r="EK60" s="24"/>
      <c r="EL60" s="24"/>
      <c r="EM60" s="24"/>
      <c r="EN60" s="24"/>
      <c r="EO60" s="24"/>
      <c r="EP60" s="24"/>
      <c r="EQ60" s="24"/>
      <c r="ER60" s="24"/>
      <c r="ES60" s="24"/>
      <c r="ET60" s="24"/>
      <c r="EU60" s="24"/>
      <c r="EV60" s="24"/>
      <c r="EW60" s="24"/>
      <c r="EX60" s="24"/>
      <c r="EY60" s="24"/>
      <c r="EZ60" s="24"/>
      <c r="FA60" s="24"/>
      <c r="FB60" s="24"/>
      <c r="FC60" s="24"/>
      <c r="FD60" s="24"/>
      <c r="FE60" s="24"/>
      <c r="FF60" s="24"/>
      <c r="FG60" s="24"/>
      <c r="FH60" s="24"/>
      <c r="FI60" s="24"/>
      <c r="FJ60" s="24"/>
      <c r="FK60" s="24"/>
      <c r="FL60" s="24"/>
      <c r="FM60" s="24"/>
      <c r="FN60" s="24"/>
      <c r="FO60" s="24"/>
      <c r="FP60" s="24"/>
      <c r="FQ60" s="24"/>
      <c r="FR60" s="24"/>
      <c r="FS60" s="24"/>
      <c r="FT60" s="24"/>
      <c r="FU60" s="24"/>
      <c r="FV60" s="24"/>
      <c r="FW60" s="24"/>
      <c r="FX60" s="24"/>
      <c r="FY60" s="24"/>
      <c r="FZ60" s="24"/>
      <c r="GA60" s="24"/>
      <c r="GB60" s="24"/>
      <c r="GC60" s="24"/>
      <c r="GD60" s="24"/>
      <c r="GE60" s="24"/>
    </row>
    <row r="61" spans="1:187" ht="15.75" x14ac:dyDescent="0.25">
      <c r="A61" s="24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  <c r="BD61" s="24"/>
      <c r="BE61" s="24"/>
      <c r="BF61" s="24"/>
      <c r="BG61" s="24"/>
      <c r="BH61" s="24"/>
      <c r="BI61" s="24"/>
      <c r="BJ61" s="24"/>
      <c r="BK61" s="24"/>
      <c r="BL61" s="24"/>
      <c r="BM61" s="24"/>
      <c r="BN61" s="24"/>
      <c r="BO61" s="24"/>
      <c r="BP61" s="24"/>
      <c r="BQ61" s="24"/>
      <c r="BR61" s="24"/>
      <c r="BS61" s="24"/>
      <c r="BT61" s="24"/>
      <c r="BU61" s="24"/>
      <c r="BV61" s="24"/>
      <c r="BW61" s="24"/>
      <c r="BX61" s="24"/>
      <c r="BY61" s="24"/>
      <c r="BZ61" s="129" t="s">
        <v>154</v>
      </c>
      <c r="CA61" s="24"/>
      <c r="CB61" s="24"/>
      <c r="CC61" s="24"/>
      <c r="CD61" s="24"/>
      <c r="CE61" s="24"/>
      <c r="CF61" s="24"/>
      <c r="CG61" s="24"/>
      <c r="CH61" s="24"/>
      <c r="CI61" s="24"/>
      <c r="CJ61" s="24"/>
      <c r="CK61" s="24"/>
      <c r="CL61" s="24"/>
      <c r="CM61" s="24"/>
      <c r="CN61" s="24"/>
      <c r="CO61" s="24"/>
      <c r="CP61" s="24"/>
      <c r="CQ61" s="128" t="s">
        <v>444</v>
      </c>
      <c r="CR61" s="24"/>
      <c r="CS61" s="24"/>
      <c r="CT61" s="24"/>
      <c r="CU61" s="24"/>
      <c r="CV61" s="24"/>
      <c r="CW61" s="24"/>
      <c r="CX61" s="24"/>
      <c r="CY61" s="24"/>
      <c r="CZ61" s="24"/>
      <c r="DA61" s="24"/>
      <c r="DB61" s="24"/>
      <c r="DC61" s="24"/>
      <c r="DD61" s="24"/>
      <c r="DE61" s="24"/>
      <c r="DF61" s="24"/>
      <c r="DG61" s="24"/>
      <c r="DH61" s="24"/>
      <c r="DI61" s="24"/>
      <c r="DJ61" s="24"/>
      <c r="DK61" s="24"/>
      <c r="DL61" s="24"/>
      <c r="DM61" s="24"/>
      <c r="DN61" s="24"/>
      <c r="DO61" s="24"/>
      <c r="DP61" s="24"/>
      <c r="DQ61" s="24"/>
      <c r="DR61" s="24"/>
      <c r="DS61" s="24"/>
      <c r="DT61" s="24"/>
      <c r="DU61" s="24"/>
      <c r="DV61" s="24"/>
      <c r="DW61" s="24"/>
      <c r="DX61" s="24"/>
      <c r="DY61" s="24"/>
      <c r="DZ61" s="24"/>
      <c r="EA61" s="24"/>
      <c r="EB61" s="24"/>
      <c r="EC61" s="24"/>
      <c r="ED61" s="24"/>
      <c r="EE61" s="24"/>
      <c r="EF61" s="24"/>
      <c r="EG61" s="24"/>
      <c r="EH61" s="24"/>
      <c r="EI61" s="24"/>
      <c r="EJ61" s="24"/>
      <c r="EK61" s="24"/>
      <c r="EL61" s="24"/>
      <c r="EM61" s="24"/>
      <c r="EN61" s="24"/>
      <c r="EO61" s="24"/>
      <c r="EP61" s="24"/>
      <c r="EQ61" s="24"/>
      <c r="ER61" s="24"/>
      <c r="ES61" s="24"/>
      <c r="ET61" s="24"/>
      <c r="EU61" s="24"/>
      <c r="EV61" s="24"/>
      <c r="EW61" s="24"/>
      <c r="EX61" s="24"/>
      <c r="EY61" s="24"/>
      <c r="EZ61" s="24"/>
      <c r="FA61" s="24"/>
      <c r="FB61" s="24"/>
      <c r="FC61" s="24"/>
      <c r="FD61" s="24"/>
      <c r="FE61" s="24"/>
      <c r="FF61" s="24"/>
      <c r="FG61" s="24"/>
      <c r="FH61" s="24"/>
      <c r="FI61" s="24"/>
      <c r="FJ61" s="24"/>
      <c r="FK61" s="24"/>
      <c r="FL61" s="24"/>
      <c r="FM61" s="24"/>
      <c r="FN61" s="24"/>
      <c r="FO61" s="24"/>
      <c r="FP61" s="24"/>
      <c r="FQ61" s="24"/>
      <c r="FR61" s="24"/>
      <c r="FS61" s="24"/>
      <c r="FT61" s="24"/>
      <c r="FU61" s="24"/>
      <c r="FV61" s="24"/>
      <c r="FW61" s="24"/>
      <c r="FX61" s="24"/>
      <c r="FY61" s="24"/>
      <c r="FZ61" s="24"/>
      <c r="GA61" s="24"/>
      <c r="GB61" s="24"/>
      <c r="GC61" s="24"/>
      <c r="GD61" s="24"/>
      <c r="GE61" s="24"/>
    </row>
    <row r="62" spans="1:187" ht="15.75" x14ac:dyDescent="0.25">
      <c r="A62" s="24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4"/>
      <c r="BE62" s="24"/>
      <c r="BF62" s="24"/>
      <c r="BG62" s="24"/>
      <c r="BH62" s="24"/>
      <c r="BI62" s="24"/>
      <c r="BJ62" s="24"/>
      <c r="BK62" s="24"/>
      <c r="BL62" s="24"/>
      <c r="BM62" s="24"/>
      <c r="BN62" s="24"/>
      <c r="BO62" s="24"/>
      <c r="BP62" s="24"/>
      <c r="BQ62" s="24"/>
      <c r="BR62" s="24"/>
      <c r="BS62" s="24"/>
      <c r="BT62" s="24"/>
      <c r="BU62" s="24"/>
      <c r="BV62" s="24"/>
      <c r="BW62" s="24"/>
      <c r="BX62" s="24"/>
      <c r="BY62" s="24"/>
      <c r="BZ62" s="131" t="s">
        <v>155</v>
      </c>
      <c r="CA62" s="24"/>
      <c r="CB62" s="24"/>
      <c r="CC62" s="24"/>
      <c r="CD62" s="24"/>
      <c r="CE62" s="24"/>
      <c r="CF62" s="24"/>
      <c r="CG62" s="24"/>
      <c r="CH62" s="24"/>
      <c r="CI62" s="24"/>
      <c r="CJ62" s="24"/>
      <c r="CK62" s="24"/>
      <c r="CL62" s="24"/>
      <c r="CM62" s="24"/>
      <c r="CN62" s="24"/>
      <c r="CO62" s="24"/>
      <c r="CP62" s="24"/>
      <c r="CQ62" s="128" t="s">
        <v>445</v>
      </c>
      <c r="CR62" s="24"/>
      <c r="CS62" s="24"/>
      <c r="CT62" s="24"/>
      <c r="CU62" s="24"/>
      <c r="CV62" s="24"/>
      <c r="CW62" s="24"/>
      <c r="CX62" s="24"/>
      <c r="CY62" s="24"/>
      <c r="CZ62" s="24"/>
      <c r="DA62" s="24"/>
      <c r="DB62" s="24"/>
      <c r="DC62" s="24"/>
      <c r="DD62" s="24"/>
      <c r="DE62" s="24"/>
      <c r="DF62" s="24"/>
      <c r="DG62" s="24"/>
      <c r="DH62" s="24"/>
      <c r="DI62" s="24"/>
      <c r="DJ62" s="24"/>
      <c r="DK62" s="24"/>
      <c r="DL62" s="24"/>
      <c r="DM62" s="24"/>
      <c r="DN62" s="24"/>
      <c r="DO62" s="24"/>
      <c r="DP62" s="24"/>
      <c r="DQ62" s="24"/>
      <c r="DR62" s="24"/>
      <c r="DS62" s="24"/>
      <c r="DT62" s="24"/>
      <c r="DU62" s="24"/>
      <c r="DV62" s="24"/>
      <c r="DW62" s="24"/>
      <c r="DX62" s="24"/>
      <c r="DY62" s="24"/>
      <c r="DZ62" s="24"/>
      <c r="EA62" s="24"/>
      <c r="EB62" s="24"/>
      <c r="EC62" s="24"/>
      <c r="ED62" s="24"/>
      <c r="EE62" s="24"/>
      <c r="EF62" s="24"/>
      <c r="EG62" s="24"/>
      <c r="EH62" s="24"/>
      <c r="EI62" s="24"/>
      <c r="EJ62" s="24"/>
      <c r="EK62" s="24"/>
      <c r="EL62" s="24"/>
      <c r="EM62" s="24"/>
      <c r="EN62" s="24"/>
      <c r="EO62" s="24"/>
      <c r="EP62" s="24"/>
      <c r="EQ62" s="24"/>
      <c r="ER62" s="24"/>
      <c r="ES62" s="24"/>
      <c r="ET62" s="24"/>
      <c r="EU62" s="24"/>
      <c r="EV62" s="24"/>
      <c r="EW62" s="24"/>
      <c r="EX62" s="24"/>
      <c r="EY62" s="24"/>
      <c r="EZ62" s="24"/>
      <c r="FA62" s="24"/>
      <c r="FB62" s="24"/>
      <c r="FC62" s="24"/>
      <c r="FD62" s="24"/>
      <c r="FE62" s="24"/>
      <c r="FF62" s="24"/>
      <c r="FG62" s="24"/>
      <c r="FH62" s="24"/>
      <c r="FI62" s="24"/>
      <c r="FJ62" s="24"/>
      <c r="FK62" s="24"/>
      <c r="FL62" s="24"/>
      <c r="FM62" s="24"/>
      <c r="FN62" s="24"/>
      <c r="FO62" s="24"/>
      <c r="FP62" s="24"/>
      <c r="FQ62" s="24"/>
      <c r="FR62" s="24"/>
      <c r="FS62" s="24"/>
      <c r="FT62" s="24"/>
      <c r="FU62" s="24"/>
      <c r="FV62" s="24"/>
      <c r="FW62" s="24"/>
      <c r="FX62" s="24"/>
      <c r="FY62" s="24"/>
      <c r="FZ62" s="24"/>
      <c r="GA62" s="24"/>
      <c r="GB62" s="24"/>
      <c r="GC62" s="24"/>
      <c r="GD62" s="24"/>
      <c r="GE62" s="24"/>
    </row>
    <row r="63" spans="1:187" ht="15.75" x14ac:dyDescent="0.25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4"/>
      <c r="AS63" s="24"/>
      <c r="AT63" s="24"/>
      <c r="AU63" s="2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24"/>
      <c r="BG63" s="24"/>
      <c r="BH63" s="24"/>
      <c r="BI63" s="24"/>
      <c r="BJ63" s="24"/>
      <c r="BK63" s="24"/>
      <c r="BL63" s="24"/>
      <c r="BM63" s="24"/>
      <c r="BN63" s="24"/>
      <c r="BO63" s="24"/>
      <c r="BP63" s="24"/>
      <c r="BQ63" s="24"/>
      <c r="BR63" s="24"/>
      <c r="BS63" s="24"/>
      <c r="BT63" s="24"/>
      <c r="BU63" s="24"/>
      <c r="BV63" s="24"/>
      <c r="BW63" s="24"/>
      <c r="BX63" s="24"/>
      <c r="BY63" s="24"/>
      <c r="BZ63" s="131" t="s">
        <v>156</v>
      </c>
      <c r="CA63" s="24"/>
      <c r="CB63" s="24"/>
      <c r="CC63" s="24"/>
      <c r="CD63" s="24"/>
      <c r="CE63" s="24"/>
      <c r="CF63" s="24"/>
      <c r="CG63" s="24"/>
      <c r="CH63" s="24"/>
      <c r="CI63" s="24"/>
      <c r="CJ63" s="24"/>
      <c r="CK63" s="24"/>
      <c r="CL63" s="24"/>
      <c r="CM63" s="24"/>
      <c r="CN63" s="24"/>
      <c r="CO63" s="24"/>
      <c r="CP63" s="24"/>
      <c r="CQ63" s="128" t="s">
        <v>446</v>
      </c>
      <c r="CR63" s="24"/>
      <c r="CS63" s="24"/>
      <c r="CT63" s="24"/>
      <c r="CU63" s="24"/>
      <c r="CV63" s="24"/>
      <c r="CW63" s="24"/>
      <c r="CX63" s="24"/>
      <c r="CY63" s="24"/>
      <c r="CZ63" s="24"/>
      <c r="DA63" s="24"/>
      <c r="DB63" s="24"/>
      <c r="DC63" s="24"/>
      <c r="DD63" s="24"/>
      <c r="DE63" s="24"/>
      <c r="DF63" s="24"/>
      <c r="DG63" s="24"/>
      <c r="DH63" s="24"/>
      <c r="DI63" s="24"/>
      <c r="DJ63" s="24"/>
      <c r="DK63" s="24"/>
      <c r="DL63" s="24"/>
      <c r="DM63" s="24"/>
      <c r="DN63" s="24"/>
      <c r="DO63" s="24"/>
      <c r="DP63" s="24"/>
      <c r="DQ63" s="24"/>
      <c r="DR63" s="24"/>
      <c r="DS63" s="24"/>
      <c r="DT63" s="24"/>
      <c r="DU63" s="24"/>
      <c r="DV63" s="24"/>
      <c r="DW63" s="24"/>
      <c r="DX63" s="24"/>
      <c r="DY63" s="24"/>
      <c r="DZ63" s="24"/>
      <c r="EA63" s="24"/>
      <c r="EB63" s="24"/>
      <c r="EC63" s="24"/>
      <c r="ED63" s="24"/>
      <c r="EE63" s="24"/>
      <c r="EF63" s="24"/>
      <c r="EG63" s="24"/>
      <c r="EH63" s="24"/>
      <c r="EI63" s="24"/>
      <c r="EJ63" s="24"/>
      <c r="EK63" s="24"/>
      <c r="EL63" s="24"/>
      <c r="EM63" s="24"/>
      <c r="EN63" s="24"/>
      <c r="EO63" s="24"/>
      <c r="EP63" s="24"/>
      <c r="EQ63" s="24"/>
      <c r="ER63" s="24"/>
      <c r="ES63" s="24"/>
      <c r="ET63" s="24"/>
      <c r="EU63" s="24"/>
      <c r="EV63" s="24"/>
      <c r="EW63" s="24"/>
      <c r="EX63" s="24"/>
      <c r="EY63" s="24"/>
      <c r="EZ63" s="24"/>
      <c r="FA63" s="24"/>
      <c r="FB63" s="24"/>
      <c r="FC63" s="24"/>
      <c r="FD63" s="24"/>
      <c r="FE63" s="24"/>
      <c r="FF63" s="24"/>
      <c r="FG63" s="24"/>
      <c r="FH63" s="24"/>
      <c r="FI63" s="24"/>
      <c r="FJ63" s="24"/>
      <c r="FK63" s="24"/>
      <c r="FL63" s="24"/>
      <c r="FM63" s="24"/>
      <c r="FN63" s="24"/>
      <c r="FO63" s="24"/>
      <c r="FP63" s="24"/>
      <c r="FQ63" s="24"/>
      <c r="FR63" s="24"/>
      <c r="FS63" s="24"/>
      <c r="FT63" s="24"/>
      <c r="FU63" s="24"/>
      <c r="FV63" s="24"/>
      <c r="FW63" s="24"/>
      <c r="FX63" s="24"/>
      <c r="FY63" s="24"/>
      <c r="FZ63" s="24"/>
      <c r="GA63" s="24"/>
      <c r="GB63" s="24"/>
      <c r="GC63" s="24"/>
      <c r="GD63" s="24"/>
      <c r="GE63" s="24"/>
    </row>
    <row r="64" spans="1:187" ht="15.75" x14ac:dyDescent="0.25">
      <c r="A64" s="24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24"/>
      <c r="AP64" s="24"/>
      <c r="AQ64" s="24"/>
      <c r="AR64" s="24"/>
      <c r="AS64" s="24"/>
      <c r="AT64" s="24"/>
      <c r="AU64" s="2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24"/>
      <c r="BG64" s="24"/>
      <c r="BH64" s="24"/>
      <c r="BI64" s="24"/>
      <c r="BJ64" s="24"/>
      <c r="BK64" s="24"/>
      <c r="BL64" s="24"/>
      <c r="BM64" s="24"/>
      <c r="BN64" s="24"/>
      <c r="BO64" s="24"/>
      <c r="BP64" s="24"/>
      <c r="BQ64" s="24"/>
      <c r="BR64" s="24"/>
      <c r="BS64" s="24"/>
      <c r="BT64" s="24"/>
      <c r="BU64" s="24"/>
      <c r="BV64" s="24"/>
      <c r="BW64" s="24"/>
      <c r="BX64" s="24"/>
      <c r="BY64" s="24"/>
      <c r="BZ64" s="131" t="s">
        <v>157</v>
      </c>
      <c r="CA64" s="24"/>
      <c r="CB64" s="24"/>
      <c r="CC64" s="24"/>
      <c r="CD64" s="24"/>
      <c r="CE64" s="24"/>
      <c r="CF64" s="24"/>
      <c r="CG64" s="24"/>
      <c r="CH64" s="24"/>
      <c r="CI64" s="24"/>
      <c r="CJ64" s="24"/>
      <c r="CK64" s="24"/>
      <c r="CL64" s="24"/>
      <c r="CM64" s="24"/>
      <c r="CN64" s="24"/>
      <c r="CO64" s="24"/>
      <c r="CP64" s="24"/>
      <c r="CQ64" s="128" t="s">
        <v>571</v>
      </c>
      <c r="CR64" s="24"/>
      <c r="CS64" s="24"/>
      <c r="CT64" s="24"/>
      <c r="CU64" s="24"/>
      <c r="CV64" s="24"/>
      <c r="CW64" s="24"/>
      <c r="CX64" s="24"/>
      <c r="CY64" s="24"/>
      <c r="CZ64" s="24"/>
      <c r="DA64" s="24"/>
      <c r="DB64" s="24"/>
      <c r="DC64" s="24"/>
      <c r="DD64" s="24"/>
      <c r="DE64" s="24"/>
      <c r="DF64" s="24"/>
      <c r="DG64" s="24"/>
      <c r="DH64" s="24"/>
      <c r="DI64" s="24"/>
      <c r="DJ64" s="24"/>
      <c r="DK64" s="24"/>
      <c r="DL64" s="24"/>
      <c r="DM64" s="24"/>
      <c r="DN64" s="24"/>
      <c r="DO64" s="24"/>
      <c r="DP64" s="24"/>
      <c r="DQ64" s="24"/>
      <c r="DR64" s="24"/>
      <c r="DS64" s="24"/>
      <c r="DT64" s="24"/>
      <c r="DU64" s="24"/>
      <c r="DV64" s="24"/>
      <c r="DW64" s="24"/>
      <c r="DX64" s="24"/>
      <c r="DY64" s="24"/>
      <c r="DZ64" s="24"/>
      <c r="EA64" s="24"/>
      <c r="EB64" s="24"/>
      <c r="EC64" s="24"/>
      <c r="ED64" s="24"/>
      <c r="EE64" s="24"/>
      <c r="EF64" s="24"/>
      <c r="EG64" s="24"/>
      <c r="EH64" s="24"/>
      <c r="EI64" s="24"/>
      <c r="EJ64" s="24"/>
      <c r="EK64" s="24"/>
      <c r="EL64" s="24"/>
      <c r="EM64" s="24"/>
      <c r="EN64" s="24"/>
      <c r="EO64" s="24"/>
      <c r="EP64" s="24"/>
      <c r="EQ64" s="24"/>
      <c r="ER64" s="24"/>
      <c r="ES64" s="24"/>
      <c r="ET64" s="24"/>
      <c r="EU64" s="24"/>
      <c r="EV64" s="24"/>
      <c r="EW64" s="24"/>
      <c r="EX64" s="24"/>
      <c r="EY64" s="24"/>
      <c r="EZ64" s="24"/>
      <c r="FA64" s="24"/>
      <c r="FB64" s="24"/>
      <c r="FC64" s="24"/>
      <c r="FD64" s="24"/>
      <c r="FE64" s="24"/>
      <c r="FF64" s="24"/>
      <c r="FG64" s="24"/>
      <c r="FH64" s="24"/>
      <c r="FI64" s="24"/>
      <c r="FJ64" s="24"/>
      <c r="FK64" s="24"/>
      <c r="FL64" s="24"/>
      <c r="FM64" s="24"/>
      <c r="FN64" s="24"/>
      <c r="FO64" s="24"/>
      <c r="FP64" s="24"/>
      <c r="FQ64" s="24"/>
      <c r="FR64" s="24"/>
      <c r="FS64" s="24"/>
      <c r="FT64" s="24"/>
      <c r="FU64" s="24"/>
      <c r="FV64" s="24"/>
      <c r="FW64" s="24"/>
      <c r="FX64" s="24"/>
      <c r="FY64" s="24"/>
      <c r="FZ64" s="24"/>
      <c r="GA64" s="24"/>
      <c r="GB64" s="24"/>
      <c r="GC64" s="24"/>
      <c r="GD64" s="24"/>
      <c r="GE64" s="24"/>
    </row>
    <row r="65" spans="1:187" ht="15.75" x14ac:dyDescent="0.25">
      <c r="A65" s="24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4"/>
      <c r="AP65" s="24"/>
      <c r="AQ65" s="24"/>
      <c r="AR65" s="24"/>
      <c r="AS65" s="24"/>
      <c r="AT65" s="24"/>
      <c r="AU65" s="24"/>
      <c r="AV65" s="24"/>
      <c r="AW65" s="24"/>
      <c r="AX65" s="24"/>
      <c r="AY65" s="24"/>
      <c r="AZ65" s="24"/>
      <c r="BA65" s="24"/>
      <c r="BB65" s="24"/>
      <c r="BC65" s="24"/>
      <c r="BD65" s="24"/>
      <c r="BE65" s="24"/>
      <c r="BF65" s="24"/>
      <c r="BG65" s="24"/>
      <c r="BH65" s="24"/>
      <c r="BI65" s="24"/>
      <c r="BJ65" s="24"/>
      <c r="BK65" s="24"/>
      <c r="BL65" s="24"/>
      <c r="BM65" s="24"/>
      <c r="BN65" s="24"/>
      <c r="BO65" s="24"/>
      <c r="BP65" s="24"/>
      <c r="BQ65" s="24"/>
      <c r="BR65" s="24"/>
      <c r="BS65" s="24"/>
      <c r="BT65" s="24"/>
      <c r="BU65" s="24"/>
      <c r="BV65" s="24"/>
      <c r="BW65" s="24"/>
      <c r="BX65" s="24"/>
      <c r="BY65" s="24"/>
      <c r="BZ65" s="131" t="s">
        <v>158</v>
      </c>
      <c r="CA65" s="24"/>
      <c r="CB65" s="24"/>
      <c r="CC65" s="24"/>
      <c r="CD65" s="24"/>
      <c r="CE65" s="24"/>
      <c r="CF65" s="24"/>
      <c r="CG65" s="24"/>
      <c r="CH65" s="24"/>
      <c r="CI65" s="24"/>
      <c r="CJ65" s="24"/>
      <c r="CK65" s="24"/>
      <c r="CL65" s="24"/>
      <c r="CM65" s="24"/>
      <c r="CN65" s="24"/>
      <c r="CO65" s="24"/>
      <c r="CP65" s="24"/>
      <c r="CQ65" s="128" t="s">
        <v>447</v>
      </c>
      <c r="CR65" s="24"/>
      <c r="CS65" s="24"/>
      <c r="CT65" s="24"/>
      <c r="CU65" s="24"/>
      <c r="CV65" s="24"/>
      <c r="CW65" s="24"/>
      <c r="CX65" s="24"/>
      <c r="CY65" s="24"/>
      <c r="CZ65" s="24"/>
      <c r="DA65" s="24"/>
      <c r="DB65" s="24"/>
      <c r="DC65" s="24"/>
      <c r="DD65" s="24"/>
      <c r="DE65" s="24"/>
      <c r="DF65" s="24"/>
      <c r="DG65" s="24"/>
      <c r="DH65" s="24"/>
      <c r="DI65" s="24"/>
      <c r="DJ65" s="24"/>
      <c r="DK65" s="24"/>
      <c r="DL65" s="24"/>
      <c r="DM65" s="24"/>
      <c r="DN65" s="24"/>
      <c r="DO65" s="24"/>
      <c r="DP65" s="24"/>
      <c r="DQ65" s="24"/>
      <c r="DR65" s="24"/>
      <c r="DS65" s="24"/>
      <c r="DT65" s="24"/>
      <c r="DU65" s="24"/>
      <c r="DV65" s="24"/>
      <c r="DW65" s="24"/>
      <c r="DX65" s="24"/>
      <c r="DY65" s="24"/>
      <c r="DZ65" s="24"/>
      <c r="EA65" s="24"/>
      <c r="EB65" s="24"/>
      <c r="EC65" s="24"/>
      <c r="ED65" s="24"/>
      <c r="EE65" s="24"/>
      <c r="EF65" s="24"/>
      <c r="EG65" s="24"/>
      <c r="EH65" s="24"/>
      <c r="EI65" s="24"/>
      <c r="EJ65" s="24"/>
      <c r="EK65" s="24"/>
      <c r="EL65" s="24"/>
      <c r="EM65" s="24"/>
      <c r="EN65" s="24"/>
      <c r="EO65" s="24"/>
      <c r="EP65" s="24"/>
      <c r="EQ65" s="24"/>
      <c r="ER65" s="24"/>
      <c r="ES65" s="24"/>
      <c r="ET65" s="24"/>
      <c r="EU65" s="24"/>
      <c r="EV65" s="24"/>
      <c r="EW65" s="24"/>
      <c r="EX65" s="24"/>
      <c r="EY65" s="24"/>
      <c r="EZ65" s="24"/>
      <c r="FA65" s="24"/>
      <c r="FB65" s="24"/>
      <c r="FC65" s="24"/>
      <c r="FD65" s="24"/>
      <c r="FE65" s="24"/>
      <c r="FF65" s="24"/>
      <c r="FG65" s="24"/>
      <c r="FH65" s="24"/>
      <c r="FI65" s="24"/>
      <c r="FJ65" s="24"/>
      <c r="FK65" s="24"/>
      <c r="FL65" s="24"/>
      <c r="FM65" s="24"/>
      <c r="FN65" s="24"/>
      <c r="FO65" s="24"/>
      <c r="FP65" s="24"/>
      <c r="FQ65" s="24"/>
      <c r="FR65" s="24"/>
      <c r="FS65" s="24"/>
      <c r="FT65" s="24"/>
      <c r="FU65" s="24"/>
      <c r="FV65" s="24"/>
      <c r="FW65" s="24"/>
      <c r="FX65" s="24"/>
      <c r="FY65" s="24"/>
      <c r="FZ65" s="24"/>
      <c r="GA65" s="24"/>
      <c r="GB65" s="24"/>
      <c r="GC65" s="24"/>
      <c r="GD65" s="24"/>
      <c r="GE65" s="24"/>
    </row>
    <row r="66" spans="1:187" ht="15.75" x14ac:dyDescent="0.25">
      <c r="A66" s="24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24"/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  <c r="BA66" s="24"/>
      <c r="BB66" s="24"/>
      <c r="BC66" s="24"/>
      <c r="BD66" s="24"/>
      <c r="BE66" s="24"/>
      <c r="BF66" s="24"/>
      <c r="BG66" s="24"/>
      <c r="BH66" s="24"/>
      <c r="BI66" s="24"/>
      <c r="BJ66" s="24"/>
      <c r="BK66" s="24"/>
      <c r="BL66" s="24"/>
      <c r="BM66" s="24"/>
      <c r="BN66" s="24"/>
      <c r="BO66" s="24"/>
      <c r="BP66" s="24"/>
      <c r="BQ66" s="24"/>
      <c r="BR66" s="24"/>
      <c r="BS66" s="24"/>
      <c r="BT66" s="24"/>
      <c r="BU66" s="24"/>
      <c r="BV66" s="24"/>
      <c r="BW66" s="24"/>
      <c r="BX66" s="24"/>
      <c r="BY66" s="24"/>
      <c r="BZ66" s="131" t="s">
        <v>159</v>
      </c>
      <c r="CA66" s="24"/>
      <c r="CB66" s="24"/>
      <c r="CC66" s="24"/>
      <c r="CD66" s="24"/>
      <c r="CE66" s="24"/>
      <c r="CF66" s="24"/>
      <c r="CG66" s="24"/>
      <c r="CH66" s="24"/>
      <c r="CI66" s="24"/>
      <c r="CJ66" s="24"/>
      <c r="CK66" s="24"/>
      <c r="CL66" s="24"/>
      <c r="CM66" s="24"/>
      <c r="CN66" s="24"/>
      <c r="CO66" s="24"/>
      <c r="CP66" s="24"/>
      <c r="CQ66" s="128" t="s">
        <v>448</v>
      </c>
      <c r="CR66" s="24"/>
      <c r="CS66" s="24"/>
      <c r="CT66" s="24"/>
      <c r="CU66" s="24"/>
      <c r="CV66" s="24"/>
      <c r="CW66" s="24"/>
      <c r="CX66" s="24"/>
      <c r="CY66" s="24"/>
      <c r="CZ66" s="24"/>
      <c r="DA66" s="24"/>
      <c r="DB66" s="24"/>
      <c r="DC66" s="24"/>
      <c r="DD66" s="24"/>
      <c r="DE66" s="24"/>
      <c r="DF66" s="24"/>
      <c r="DG66" s="24"/>
      <c r="DH66" s="24"/>
      <c r="DI66" s="24"/>
      <c r="DJ66" s="24"/>
      <c r="DK66" s="24"/>
      <c r="DL66" s="24"/>
      <c r="DM66" s="24"/>
      <c r="DN66" s="24"/>
      <c r="DO66" s="24"/>
      <c r="DP66" s="24"/>
      <c r="DQ66" s="24"/>
      <c r="DR66" s="24"/>
      <c r="DS66" s="24"/>
      <c r="DT66" s="24"/>
      <c r="DU66" s="24"/>
      <c r="DV66" s="24"/>
      <c r="DW66" s="24"/>
      <c r="DX66" s="24"/>
      <c r="DY66" s="24"/>
      <c r="DZ66" s="24"/>
      <c r="EA66" s="24"/>
      <c r="EB66" s="24"/>
      <c r="EC66" s="24"/>
      <c r="ED66" s="24"/>
      <c r="EE66" s="24"/>
      <c r="EF66" s="24"/>
      <c r="EG66" s="24"/>
      <c r="EH66" s="24"/>
      <c r="EI66" s="24"/>
      <c r="EJ66" s="24"/>
      <c r="EK66" s="24"/>
      <c r="EL66" s="24"/>
      <c r="EM66" s="24"/>
      <c r="EN66" s="24"/>
      <c r="EO66" s="24"/>
      <c r="EP66" s="24"/>
      <c r="EQ66" s="24"/>
      <c r="ER66" s="24"/>
      <c r="ES66" s="24"/>
      <c r="ET66" s="24"/>
      <c r="EU66" s="24"/>
      <c r="EV66" s="24"/>
      <c r="EW66" s="24"/>
      <c r="EX66" s="24"/>
      <c r="EY66" s="24"/>
      <c r="EZ66" s="24"/>
      <c r="FA66" s="24"/>
      <c r="FB66" s="24"/>
      <c r="FC66" s="24"/>
      <c r="FD66" s="24"/>
      <c r="FE66" s="24"/>
      <c r="FF66" s="24"/>
      <c r="FG66" s="24"/>
      <c r="FH66" s="24"/>
      <c r="FI66" s="24"/>
      <c r="FJ66" s="24"/>
      <c r="FK66" s="24"/>
      <c r="FL66" s="24"/>
      <c r="FM66" s="24"/>
      <c r="FN66" s="24"/>
      <c r="FO66" s="24"/>
      <c r="FP66" s="24"/>
      <c r="FQ66" s="24"/>
      <c r="FR66" s="24"/>
      <c r="FS66" s="24"/>
      <c r="FT66" s="24"/>
      <c r="FU66" s="24"/>
      <c r="FV66" s="24"/>
      <c r="FW66" s="24"/>
      <c r="FX66" s="24"/>
      <c r="FY66" s="24"/>
      <c r="FZ66" s="24"/>
      <c r="GA66" s="24"/>
      <c r="GB66" s="24"/>
      <c r="GC66" s="24"/>
      <c r="GD66" s="24"/>
      <c r="GE66" s="24"/>
    </row>
    <row r="67" spans="1:187" ht="15.75" x14ac:dyDescent="0.25">
      <c r="A67" s="24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  <c r="BD67" s="24"/>
      <c r="BE67" s="24"/>
      <c r="BF67" s="24"/>
      <c r="BG67" s="24"/>
      <c r="BH67" s="24"/>
      <c r="BI67" s="24"/>
      <c r="BJ67" s="24"/>
      <c r="BK67" s="24"/>
      <c r="BL67" s="24"/>
      <c r="BM67" s="24"/>
      <c r="BN67" s="24"/>
      <c r="BO67" s="24"/>
      <c r="BP67" s="24"/>
      <c r="BQ67" s="24"/>
      <c r="BR67" s="24"/>
      <c r="BS67" s="24"/>
      <c r="BT67" s="24"/>
      <c r="BU67" s="24"/>
      <c r="BV67" s="24"/>
      <c r="BW67" s="24"/>
      <c r="BX67" s="24"/>
      <c r="BY67" s="24"/>
      <c r="BZ67" s="131" t="s">
        <v>160</v>
      </c>
      <c r="CA67" s="24"/>
      <c r="CB67" s="24"/>
      <c r="CC67" s="24"/>
      <c r="CD67" s="24"/>
      <c r="CE67" s="24"/>
      <c r="CF67" s="24"/>
      <c r="CG67" s="24"/>
      <c r="CH67" s="24"/>
      <c r="CI67" s="24"/>
      <c r="CJ67" s="24"/>
      <c r="CK67" s="24"/>
      <c r="CL67" s="24"/>
      <c r="CM67" s="24"/>
      <c r="CN67" s="24"/>
      <c r="CO67" s="24"/>
      <c r="CP67" s="24"/>
      <c r="CQ67" s="128" t="s">
        <v>449</v>
      </c>
      <c r="CR67" s="24"/>
      <c r="CS67" s="24"/>
      <c r="CT67" s="24"/>
      <c r="CU67" s="24"/>
      <c r="CV67" s="24"/>
      <c r="CW67" s="24"/>
      <c r="CX67" s="24"/>
      <c r="CY67" s="24"/>
      <c r="CZ67" s="24"/>
      <c r="DA67" s="24"/>
      <c r="DB67" s="24"/>
      <c r="DC67" s="24"/>
      <c r="DD67" s="24"/>
      <c r="DE67" s="24"/>
      <c r="DF67" s="24"/>
      <c r="DG67" s="24"/>
      <c r="DH67" s="24"/>
      <c r="DI67" s="24"/>
      <c r="DJ67" s="24"/>
      <c r="DK67" s="24"/>
      <c r="DL67" s="24"/>
      <c r="DM67" s="24"/>
      <c r="DN67" s="24"/>
      <c r="DO67" s="24"/>
      <c r="DP67" s="24"/>
      <c r="DQ67" s="24"/>
      <c r="DR67" s="24"/>
      <c r="DS67" s="24"/>
      <c r="DT67" s="24"/>
      <c r="DU67" s="24"/>
      <c r="DV67" s="24"/>
      <c r="DW67" s="24"/>
      <c r="DX67" s="24"/>
      <c r="DY67" s="24"/>
      <c r="DZ67" s="24"/>
      <c r="EA67" s="24"/>
      <c r="EB67" s="24"/>
      <c r="EC67" s="24"/>
      <c r="ED67" s="24"/>
      <c r="EE67" s="24"/>
      <c r="EF67" s="24"/>
      <c r="EG67" s="24"/>
      <c r="EH67" s="24"/>
      <c r="EI67" s="24"/>
      <c r="EJ67" s="24"/>
      <c r="EK67" s="24"/>
      <c r="EL67" s="24"/>
      <c r="EM67" s="24"/>
      <c r="EN67" s="24"/>
      <c r="EO67" s="24"/>
      <c r="EP67" s="24"/>
      <c r="EQ67" s="24"/>
      <c r="ER67" s="24"/>
      <c r="ES67" s="24"/>
      <c r="ET67" s="24"/>
      <c r="EU67" s="24"/>
      <c r="EV67" s="24"/>
      <c r="EW67" s="24"/>
      <c r="EX67" s="24"/>
      <c r="EY67" s="24"/>
      <c r="EZ67" s="24"/>
      <c r="FA67" s="24"/>
      <c r="FB67" s="24"/>
      <c r="FC67" s="24"/>
      <c r="FD67" s="24"/>
      <c r="FE67" s="24"/>
      <c r="FF67" s="24"/>
      <c r="FG67" s="24"/>
      <c r="FH67" s="24"/>
      <c r="FI67" s="24"/>
      <c r="FJ67" s="24"/>
      <c r="FK67" s="24"/>
      <c r="FL67" s="24"/>
      <c r="FM67" s="24"/>
      <c r="FN67" s="24"/>
      <c r="FO67" s="24"/>
      <c r="FP67" s="24"/>
      <c r="FQ67" s="24"/>
      <c r="FR67" s="24"/>
      <c r="FS67" s="24"/>
      <c r="FT67" s="24"/>
      <c r="FU67" s="24"/>
      <c r="FV67" s="24"/>
      <c r="FW67" s="24"/>
      <c r="FX67" s="24"/>
      <c r="FY67" s="24"/>
      <c r="FZ67" s="24"/>
      <c r="GA67" s="24"/>
      <c r="GB67" s="24"/>
      <c r="GC67" s="24"/>
      <c r="GD67" s="24"/>
      <c r="GE67" s="24"/>
    </row>
    <row r="68" spans="1:187" ht="15.75" x14ac:dyDescent="0.25">
      <c r="A68" s="24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4"/>
      <c r="AP68" s="24"/>
      <c r="AQ68" s="24"/>
      <c r="AR68" s="24"/>
      <c r="AS68" s="24"/>
      <c r="AT68" s="24"/>
      <c r="AU68" s="24"/>
      <c r="AV68" s="24"/>
      <c r="AW68" s="24"/>
      <c r="AX68" s="24"/>
      <c r="AY68" s="24"/>
      <c r="AZ68" s="24"/>
      <c r="BA68" s="24"/>
      <c r="BB68" s="24"/>
      <c r="BC68" s="24"/>
      <c r="BD68" s="24"/>
      <c r="BE68" s="24"/>
      <c r="BF68" s="24"/>
      <c r="BG68" s="24"/>
      <c r="BH68" s="24"/>
      <c r="BI68" s="24"/>
      <c r="BJ68" s="24"/>
      <c r="BK68" s="24"/>
      <c r="BL68" s="24"/>
      <c r="BM68" s="24"/>
      <c r="BN68" s="24"/>
      <c r="BO68" s="24"/>
      <c r="BP68" s="24"/>
      <c r="BQ68" s="24"/>
      <c r="BR68" s="24"/>
      <c r="BS68" s="24"/>
      <c r="BT68" s="24"/>
      <c r="BU68" s="24"/>
      <c r="BV68" s="24"/>
      <c r="BW68" s="24"/>
      <c r="BX68" s="24"/>
      <c r="BY68" s="24"/>
      <c r="BZ68" s="131" t="s">
        <v>161</v>
      </c>
      <c r="CA68" s="24"/>
      <c r="CB68" s="24"/>
      <c r="CC68" s="24"/>
      <c r="CD68" s="24"/>
      <c r="CE68" s="24"/>
      <c r="CF68" s="24"/>
      <c r="CG68" s="24"/>
      <c r="CH68" s="24"/>
      <c r="CI68" s="24"/>
      <c r="CJ68" s="24"/>
      <c r="CK68" s="24"/>
      <c r="CL68" s="24"/>
      <c r="CM68" s="24"/>
      <c r="CN68" s="24"/>
      <c r="CO68" s="24"/>
      <c r="CP68" s="24"/>
      <c r="CQ68" s="128" t="s">
        <v>450</v>
      </c>
      <c r="CR68" s="24"/>
      <c r="CS68" s="24"/>
      <c r="CT68" s="24"/>
      <c r="CU68" s="24"/>
      <c r="CV68" s="24"/>
      <c r="CW68" s="24"/>
      <c r="CX68" s="24"/>
      <c r="CY68" s="24"/>
      <c r="CZ68" s="24"/>
      <c r="DA68" s="24"/>
      <c r="DB68" s="24"/>
      <c r="DC68" s="24"/>
      <c r="DD68" s="24"/>
      <c r="DE68" s="24"/>
      <c r="DF68" s="24"/>
      <c r="DG68" s="24"/>
      <c r="DH68" s="24"/>
      <c r="DI68" s="24"/>
      <c r="DJ68" s="24"/>
      <c r="DK68" s="24"/>
      <c r="DL68" s="24"/>
      <c r="DM68" s="24"/>
      <c r="DN68" s="24"/>
      <c r="DO68" s="24"/>
      <c r="DP68" s="24"/>
      <c r="DQ68" s="24"/>
      <c r="DR68" s="24"/>
      <c r="DS68" s="24"/>
      <c r="DT68" s="24"/>
      <c r="DU68" s="24"/>
      <c r="DV68" s="24"/>
      <c r="DW68" s="24"/>
      <c r="DX68" s="24"/>
      <c r="DY68" s="24"/>
      <c r="DZ68" s="24"/>
      <c r="EA68" s="24"/>
      <c r="EB68" s="24"/>
      <c r="EC68" s="24"/>
      <c r="ED68" s="24"/>
      <c r="EE68" s="24"/>
      <c r="EF68" s="24"/>
      <c r="EG68" s="24"/>
      <c r="EH68" s="24"/>
      <c r="EI68" s="24"/>
      <c r="EJ68" s="24"/>
      <c r="EK68" s="24"/>
      <c r="EL68" s="24"/>
      <c r="EM68" s="24"/>
      <c r="EN68" s="24"/>
      <c r="EO68" s="24"/>
      <c r="EP68" s="24"/>
      <c r="EQ68" s="24"/>
      <c r="ER68" s="24"/>
      <c r="ES68" s="24"/>
      <c r="ET68" s="24"/>
      <c r="EU68" s="24"/>
      <c r="EV68" s="24"/>
      <c r="EW68" s="24"/>
      <c r="EX68" s="24"/>
      <c r="EY68" s="24"/>
      <c r="EZ68" s="24"/>
      <c r="FA68" s="24"/>
      <c r="FB68" s="24"/>
      <c r="FC68" s="24"/>
      <c r="FD68" s="24"/>
      <c r="FE68" s="24"/>
      <c r="FF68" s="24"/>
      <c r="FG68" s="24"/>
      <c r="FH68" s="24"/>
      <c r="FI68" s="24"/>
      <c r="FJ68" s="24"/>
      <c r="FK68" s="24"/>
      <c r="FL68" s="24"/>
      <c r="FM68" s="24"/>
      <c r="FN68" s="24"/>
      <c r="FO68" s="24"/>
      <c r="FP68" s="24"/>
      <c r="FQ68" s="24"/>
      <c r="FR68" s="24"/>
      <c r="FS68" s="24"/>
      <c r="FT68" s="24"/>
      <c r="FU68" s="24"/>
      <c r="FV68" s="24"/>
      <c r="FW68" s="24"/>
      <c r="FX68" s="24"/>
      <c r="FY68" s="24"/>
      <c r="FZ68" s="24"/>
      <c r="GA68" s="24"/>
      <c r="GB68" s="24"/>
      <c r="GC68" s="24"/>
      <c r="GD68" s="24"/>
      <c r="GE68" s="24"/>
    </row>
    <row r="69" spans="1:187" ht="15.75" x14ac:dyDescent="0.25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4"/>
      <c r="AO69" s="24"/>
      <c r="AP69" s="24"/>
      <c r="AQ69" s="24"/>
      <c r="AR69" s="24"/>
      <c r="AS69" s="24"/>
      <c r="AT69" s="24"/>
      <c r="AU69" s="24"/>
      <c r="AV69" s="24"/>
      <c r="AW69" s="24"/>
      <c r="AX69" s="24"/>
      <c r="AY69" s="24"/>
      <c r="AZ69" s="24"/>
      <c r="BA69" s="24"/>
      <c r="BB69" s="24"/>
      <c r="BC69" s="24"/>
      <c r="BD69" s="24"/>
      <c r="BE69" s="24"/>
      <c r="BF69" s="24"/>
      <c r="BG69" s="24"/>
      <c r="BH69" s="24"/>
      <c r="BI69" s="24"/>
      <c r="BJ69" s="24"/>
      <c r="BK69" s="24"/>
      <c r="BL69" s="24"/>
      <c r="BM69" s="24"/>
      <c r="BN69" s="24"/>
      <c r="BO69" s="24"/>
      <c r="BP69" s="24"/>
      <c r="BQ69" s="24"/>
      <c r="BR69" s="24"/>
      <c r="BS69" s="24"/>
      <c r="BT69" s="24"/>
      <c r="BU69" s="24"/>
      <c r="BV69" s="24"/>
      <c r="BW69" s="24"/>
      <c r="BX69" s="24"/>
      <c r="BY69" s="24"/>
      <c r="BZ69" s="131" t="s">
        <v>162</v>
      </c>
      <c r="CA69" s="24"/>
      <c r="CB69" s="24"/>
      <c r="CC69" s="24"/>
      <c r="CD69" s="24"/>
      <c r="CE69" s="24"/>
      <c r="CF69" s="24"/>
      <c r="CG69" s="24"/>
      <c r="CH69" s="24"/>
      <c r="CI69" s="24"/>
      <c r="CJ69" s="24"/>
      <c r="CK69" s="24"/>
      <c r="CL69" s="24"/>
      <c r="CM69" s="24"/>
      <c r="CN69" s="24"/>
      <c r="CO69" s="24"/>
      <c r="CP69" s="24"/>
      <c r="CQ69" s="128" t="s">
        <v>451</v>
      </c>
      <c r="CR69" s="24"/>
      <c r="CS69" s="24"/>
      <c r="CT69" s="24"/>
      <c r="CU69" s="24"/>
      <c r="CV69" s="24"/>
      <c r="CW69" s="24"/>
      <c r="CX69" s="24"/>
      <c r="CY69" s="24"/>
      <c r="CZ69" s="24"/>
      <c r="DA69" s="24"/>
      <c r="DB69" s="24"/>
      <c r="DC69" s="24"/>
      <c r="DD69" s="24"/>
      <c r="DE69" s="24"/>
      <c r="DF69" s="24"/>
      <c r="DG69" s="24"/>
      <c r="DH69" s="24"/>
      <c r="DI69" s="24"/>
      <c r="DJ69" s="24"/>
      <c r="DK69" s="24"/>
      <c r="DL69" s="24"/>
      <c r="DM69" s="24"/>
      <c r="DN69" s="24"/>
      <c r="DO69" s="24"/>
      <c r="DP69" s="24"/>
      <c r="DQ69" s="24"/>
      <c r="DR69" s="24"/>
      <c r="DS69" s="24"/>
      <c r="DT69" s="24"/>
      <c r="DU69" s="24"/>
      <c r="DV69" s="24"/>
      <c r="DW69" s="24"/>
      <c r="DX69" s="24"/>
      <c r="DY69" s="24"/>
      <c r="DZ69" s="24"/>
      <c r="EA69" s="24"/>
      <c r="EB69" s="24"/>
      <c r="EC69" s="24"/>
      <c r="ED69" s="24"/>
      <c r="EE69" s="24"/>
      <c r="EF69" s="24"/>
      <c r="EG69" s="24"/>
      <c r="EH69" s="24"/>
      <c r="EI69" s="24"/>
      <c r="EJ69" s="24"/>
      <c r="EK69" s="24"/>
      <c r="EL69" s="24"/>
      <c r="EM69" s="24"/>
      <c r="EN69" s="24"/>
      <c r="EO69" s="24"/>
      <c r="EP69" s="24"/>
      <c r="EQ69" s="24"/>
      <c r="ER69" s="24"/>
      <c r="ES69" s="24"/>
      <c r="ET69" s="24"/>
      <c r="EU69" s="24"/>
      <c r="EV69" s="24"/>
      <c r="EW69" s="24"/>
      <c r="EX69" s="24"/>
      <c r="EY69" s="24"/>
      <c r="EZ69" s="24"/>
      <c r="FA69" s="24"/>
      <c r="FB69" s="24"/>
      <c r="FC69" s="24"/>
      <c r="FD69" s="24"/>
      <c r="FE69" s="24"/>
      <c r="FF69" s="24"/>
      <c r="FG69" s="24"/>
      <c r="FH69" s="24"/>
      <c r="FI69" s="24"/>
      <c r="FJ69" s="24"/>
      <c r="FK69" s="24"/>
      <c r="FL69" s="24"/>
      <c r="FM69" s="24"/>
      <c r="FN69" s="24"/>
      <c r="FO69" s="24"/>
      <c r="FP69" s="24"/>
      <c r="FQ69" s="24"/>
      <c r="FR69" s="24"/>
      <c r="FS69" s="24"/>
      <c r="FT69" s="24"/>
      <c r="FU69" s="24"/>
      <c r="FV69" s="24"/>
      <c r="FW69" s="24"/>
      <c r="FX69" s="24"/>
      <c r="FY69" s="24"/>
      <c r="FZ69" s="24"/>
      <c r="GA69" s="24"/>
      <c r="GB69" s="24"/>
      <c r="GC69" s="24"/>
      <c r="GD69" s="24"/>
      <c r="GE69" s="24"/>
    </row>
    <row r="70" spans="1:187" ht="15.75" x14ac:dyDescent="0.25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4"/>
      <c r="AR70" s="24"/>
      <c r="AS70" s="24"/>
      <c r="AT70" s="24"/>
      <c r="AU70" s="24"/>
      <c r="AV70" s="24"/>
      <c r="AW70" s="24"/>
      <c r="AX70" s="24"/>
      <c r="AY70" s="24"/>
      <c r="AZ70" s="24"/>
      <c r="BA70" s="24"/>
      <c r="BB70" s="24"/>
      <c r="BC70" s="24"/>
      <c r="BD70" s="24"/>
      <c r="BE70" s="24"/>
      <c r="BF70" s="24"/>
      <c r="BG70" s="24"/>
      <c r="BH70" s="24"/>
      <c r="BI70" s="24"/>
      <c r="BJ70" s="24"/>
      <c r="BK70" s="24"/>
      <c r="BL70" s="24"/>
      <c r="BM70" s="24"/>
      <c r="BN70" s="24"/>
      <c r="BO70" s="24"/>
      <c r="BP70" s="24"/>
      <c r="BQ70" s="24"/>
      <c r="BR70" s="24"/>
      <c r="BS70" s="24"/>
      <c r="BT70" s="24"/>
      <c r="BU70" s="24"/>
      <c r="BV70" s="24"/>
      <c r="BW70" s="24"/>
      <c r="BX70" s="24"/>
      <c r="BY70" s="24"/>
      <c r="BZ70" s="131" t="s">
        <v>163</v>
      </c>
      <c r="CA70" s="24"/>
      <c r="CB70" s="24"/>
      <c r="CC70" s="24"/>
      <c r="CD70" s="24"/>
      <c r="CE70" s="24"/>
      <c r="CF70" s="24"/>
      <c r="CG70" s="24"/>
      <c r="CH70" s="24"/>
      <c r="CI70" s="24"/>
      <c r="CJ70" s="24"/>
      <c r="CK70" s="24"/>
      <c r="CL70" s="24"/>
      <c r="CM70" s="24"/>
      <c r="CN70" s="24"/>
      <c r="CO70" s="24"/>
      <c r="CP70" s="24"/>
      <c r="CQ70" s="128" t="s">
        <v>452</v>
      </c>
      <c r="CR70" s="24"/>
      <c r="CS70" s="24"/>
      <c r="CT70" s="24"/>
      <c r="CU70" s="24"/>
      <c r="CV70" s="24"/>
      <c r="CW70" s="24"/>
      <c r="CX70" s="24"/>
      <c r="CY70" s="24"/>
      <c r="CZ70" s="24"/>
      <c r="DA70" s="24"/>
      <c r="DB70" s="24"/>
      <c r="DC70" s="24"/>
      <c r="DD70" s="24"/>
      <c r="DE70" s="24"/>
      <c r="DF70" s="24"/>
      <c r="DG70" s="24"/>
      <c r="DH70" s="24"/>
      <c r="DI70" s="24"/>
      <c r="DJ70" s="24"/>
      <c r="DK70" s="24"/>
      <c r="DL70" s="24"/>
      <c r="DM70" s="24"/>
      <c r="DN70" s="24"/>
      <c r="DO70" s="24"/>
      <c r="DP70" s="24"/>
      <c r="DQ70" s="24"/>
      <c r="DR70" s="24"/>
      <c r="DS70" s="24"/>
      <c r="DT70" s="24"/>
      <c r="DU70" s="24"/>
      <c r="DV70" s="24"/>
      <c r="DW70" s="24"/>
      <c r="DX70" s="24"/>
      <c r="DY70" s="24"/>
      <c r="DZ70" s="24"/>
      <c r="EA70" s="24"/>
      <c r="EB70" s="24"/>
      <c r="EC70" s="24"/>
      <c r="ED70" s="24"/>
      <c r="EE70" s="24"/>
      <c r="EF70" s="24"/>
      <c r="EG70" s="24"/>
      <c r="EH70" s="24"/>
      <c r="EI70" s="24"/>
      <c r="EJ70" s="24"/>
      <c r="EK70" s="24"/>
      <c r="EL70" s="24"/>
      <c r="EM70" s="24"/>
      <c r="EN70" s="24"/>
      <c r="EO70" s="24"/>
      <c r="EP70" s="24"/>
      <c r="EQ70" s="24"/>
      <c r="ER70" s="24"/>
      <c r="ES70" s="24"/>
      <c r="ET70" s="24"/>
      <c r="EU70" s="24"/>
      <c r="EV70" s="24"/>
      <c r="EW70" s="24"/>
      <c r="EX70" s="24"/>
      <c r="EY70" s="24"/>
      <c r="EZ70" s="24"/>
      <c r="FA70" s="24"/>
      <c r="FB70" s="24"/>
      <c r="FC70" s="24"/>
      <c r="FD70" s="24"/>
      <c r="FE70" s="24"/>
      <c r="FF70" s="24"/>
      <c r="FG70" s="24"/>
      <c r="FH70" s="24"/>
      <c r="FI70" s="24"/>
      <c r="FJ70" s="24"/>
      <c r="FK70" s="24"/>
      <c r="FL70" s="24"/>
      <c r="FM70" s="24"/>
      <c r="FN70" s="24"/>
      <c r="FO70" s="24"/>
      <c r="FP70" s="24"/>
      <c r="FQ70" s="24"/>
      <c r="FR70" s="24"/>
      <c r="FS70" s="24"/>
      <c r="FT70" s="24"/>
      <c r="FU70" s="24"/>
      <c r="FV70" s="24"/>
      <c r="FW70" s="24"/>
      <c r="FX70" s="24"/>
      <c r="FY70" s="24"/>
      <c r="FZ70" s="24"/>
      <c r="GA70" s="24"/>
      <c r="GB70" s="24"/>
      <c r="GC70" s="24"/>
      <c r="GD70" s="24"/>
      <c r="GE70" s="24"/>
    </row>
    <row r="71" spans="1:187" ht="15.75" x14ac:dyDescent="0.25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24"/>
      <c r="AP71" s="24"/>
      <c r="AQ71" s="24"/>
      <c r="AR71" s="24"/>
      <c r="AS71" s="24"/>
      <c r="AT71" s="24"/>
      <c r="AU71" s="24"/>
      <c r="AV71" s="24"/>
      <c r="AW71" s="24"/>
      <c r="AX71" s="24"/>
      <c r="AY71" s="24"/>
      <c r="AZ71" s="24"/>
      <c r="BA71" s="24"/>
      <c r="BB71" s="24"/>
      <c r="BC71" s="24"/>
      <c r="BD71" s="24"/>
      <c r="BE71" s="24"/>
      <c r="BF71" s="24"/>
      <c r="BG71" s="24"/>
      <c r="BH71" s="24"/>
      <c r="BI71" s="24"/>
      <c r="BJ71" s="24"/>
      <c r="BK71" s="24"/>
      <c r="BL71" s="24"/>
      <c r="BM71" s="24"/>
      <c r="BN71" s="24"/>
      <c r="BO71" s="24"/>
      <c r="BP71" s="24"/>
      <c r="BQ71" s="24"/>
      <c r="BR71" s="24"/>
      <c r="BS71" s="24"/>
      <c r="BT71" s="24"/>
      <c r="BU71" s="24"/>
      <c r="BV71" s="24"/>
      <c r="BW71" s="24"/>
      <c r="BX71" s="24"/>
      <c r="BY71" s="24"/>
      <c r="BZ71" s="131" t="s">
        <v>164</v>
      </c>
      <c r="CA71" s="24"/>
      <c r="CB71" s="24"/>
      <c r="CC71" s="24"/>
      <c r="CD71" s="24"/>
      <c r="CE71" s="24"/>
      <c r="CF71" s="24"/>
      <c r="CG71" s="24"/>
      <c r="CH71" s="24"/>
      <c r="CI71" s="24"/>
      <c r="CJ71" s="24"/>
      <c r="CK71" s="24"/>
      <c r="CL71" s="24"/>
      <c r="CM71" s="24"/>
      <c r="CN71" s="24"/>
      <c r="CO71" s="24"/>
      <c r="CP71" s="24"/>
      <c r="CQ71" s="128" t="s">
        <v>453</v>
      </c>
      <c r="CR71" s="24"/>
      <c r="CS71" s="24"/>
      <c r="CT71" s="24"/>
      <c r="CU71" s="24"/>
      <c r="CV71" s="24"/>
      <c r="CW71" s="24"/>
      <c r="CX71" s="24"/>
      <c r="CY71" s="24"/>
      <c r="CZ71" s="24"/>
      <c r="DA71" s="24"/>
      <c r="DB71" s="24"/>
      <c r="DC71" s="24"/>
      <c r="DD71" s="24"/>
      <c r="DE71" s="24"/>
      <c r="DF71" s="24"/>
      <c r="DG71" s="24"/>
      <c r="DH71" s="24"/>
      <c r="DI71" s="24"/>
      <c r="DJ71" s="24"/>
      <c r="DK71" s="24"/>
      <c r="DL71" s="24"/>
      <c r="DM71" s="24"/>
      <c r="DN71" s="24"/>
      <c r="DO71" s="24"/>
      <c r="DP71" s="24"/>
      <c r="DQ71" s="24"/>
      <c r="DR71" s="24"/>
      <c r="DS71" s="24"/>
      <c r="DT71" s="24"/>
      <c r="DU71" s="24"/>
      <c r="DV71" s="24"/>
      <c r="DW71" s="24"/>
      <c r="DX71" s="24"/>
      <c r="DY71" s="24"/>
      <c r="DZ71" s="24"/>
      <c r="EA71" s="24"/>
      <c r="EB71" s="24"/>
      <c r="EC71" s="24"/>
      <c r="ED71" s="24"/>
      <c r="EE71" s="24"/>
      <c r="EF71" s="24"/>
      <c r="EG71" s="24"/>
      <c r="EH71" s="24"/>
      <c r="EI71" s="24"/>
      <c r="EJ71" s="24"/>
      <c r="EK71" s="24"/>
      <c r="EL71" s="24"/>
      <c r="EM71" s="24"/>
      <c r="EN71" s="24"/>
      <c r="EO71" s="24"/>
      <c r="EP71" s="24"/>
      <c r="EQ71" s="24"/>
      <c r="ER71" s="24"/>
      <c r="ES71" s="24"/>
      <c r="ET71" s="24"/>
      <c r="EU71" s="24"/>
      <c r="EV71" s="24"/>
      <c r="EW71" s="24"/>
      <c r="EX71" s="24"/>
      <c r="EY71" s="24"/>
      <c r="EZ71" s="24"/>
      <c r="FA71" s="24"/>
      <c r="FB71" s="24"/>
      <c r="FC71" s="24"/>
      <c r="FD71" s="24"/>
      <c r="FE71" s="24"/>
      <c r="FF71" s="24"/>
      <c r="FG71" s="24"/>
      <c r="FH71" s="24"/>
      <c r="FI71" s="24"/>
      <c r="FJ71" s="24"/>
      <c r="FK71" s="24"/>
      <c r="FL71" s="24"/>
      <c r="FM71" s="24"/>
      <c r="FN71" s="24"/>
      <c r="FO71" s="24"/>
      <c r="FP71" s="24"/>
      <c r="FQ71" s="24"/>
      <c r="FR71" s="24"/>
      <c r="FS71" s="24"/>
      <c r="FT71" s="24"/>
      <c r="FU71" s="24"/>
      <c r="FV71" s="24"/>
      <c r="FW71" s="24"/>
      <c r="FX71" s="24"/>
      <c r="FY71" s="24"/>
      <c r="FZ71" s="24"/>
      <c r="GA71" s="24"/>
      <c r="GB71" s="24"/>
      <c r="GC71" s="24"/>
      <c r="GD71" s="24"/>
      <c r="GE71" s="24"/>
    </row>
    <row r="72" spans="1:187" ht="15.75" x14ac:dyDescent="0.25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/>
      <c r="BE72" s="24"/>
      <c r="BF72" s="24"/>
      <c r="BG72" s="24"/>
      <c r="BH72" s="24"/>
      <c r="BI72" s="24"/>
      <c r="BJ72" s="24"/>
      <c r="BK72" s="24"/>
      <c r="BL72" s="24"/>
      <c r="BM72" s="24"/>
      <c r="BN72" s="24"/>
      <c r="BO72" s="24"/>
      <c r="BP72" s="24"/>
      <c r="BQ72" s="24"/>
      <c r="BR72" s="24"/>
      <c r="BS72" s="24"/>
      <c r="BT72" s="24"/>
      <c r="BU72" s="24"/>
      <c r="BV72" s="24"/>
      <c r="BW72" s="24"/>
      <c r="BX72" s="24"/>
      <c r="BY72" s="24"/>
      <c r="BZ72" s="131" t="s">
        <v>165</v>
      </c>
      <c r="CA72" s="24"/>
      <c r="CB72" s="24"/>
      <c r="CC72" s="24"/>
      <c r="CD72" s="24"/>
      <c r="CE72" s="24"/>
      <c r="CF72" s="24"/>
      <c r="CG72" s="24"/>
      <c r="CH72" s="24"/>
      <c r="CI72" s="24"/>
      <c r="CJ72" s="24"/>
      <c r="CK72" s="24"/>
      <c r="CL72" s="24"/>
      <c r="CM72" s="24"/>
      <c r="CN72" s="24"/>
      <c r="CO72" s="24"/>
      <c r="CP72" s="24"/>
      <c r="CQ72" s="128" t="s">
        <v>454</v>
      </c>
      <c r="CR72" s="24"/>
      <c r="CS72" s="24"/>
      <c r="CT72" s="24"/>
      <c r="CU72" s="24"/>
      <c r="CV72" s="24"/>
      <c r="CW72" s="24"/>
      <c r="CX72" s="24"/>
      <c r="CY72" s="24"/>
      <c r="CZ72" s="24"/>
      <c r="DA72" s="24"/>
      <c r="DB72" s="24"/>
      <c r="DC72" s="24"/>
      <c r="DD72" s="24"/>
      <c r="DE72" s="24"/>
      <c r="DF72" s="24"/>
      <c r="DG72" s="24"/>
      <c r="DH72" s="24"/>
      <c r="DI72" s="24"/>
      <c r="DJ72" s="24"/>
      <c r="DK72" s="24"/>
      <c r="DL72" s="24"/>
      <c r="DM72" s="24"/>
      <c r="DN72" s="24"/>
      <c r="DO72" s="24"/>
      <c r="DP72" s="24"/>
      <c r="DQ72" s="24"/>
      <c r="DR72" s="24"/>
      <c r="DS72" s="24"/>
      <c r="DT72" s="24"/>
      <c r="DU72" s="24"/>
      <c r="DV72" s="24"/>
      <c r="DW72" s="24"/>
      <c r="DX72" s="24"/>
      <c r="DY72" s="24"/>
      <c r="DZ72" s="24"/>
      <c r="EA72" s="24"/>
      <c r="EB72" s="24"/>
      <c r="EC72" s="24"/>
      <c r="ED72" s="24"/>
      <c r="EE72" s="24"/>
      <c r="EF72" s="24"/>
      <c r="EG72" s="24"/>
      <c r="EH72" s="24"/>
      <c r="EI72" s="24"/>
      <c r="EJ72" s="24"/>
      <c r="EK72" s="24"/>
      <c r="EL72" s="24"/>
      <c r="EM72" s="24"/>
      <c r="EN72" s="24"/>
      <c r="EO72" s="24"/>
      <c r="EP72" s="24"/>
      <c r="EQ72" s="24"/>
      <c r="ER72" s="24"/>
      <c r="ES72" s="24"/>
      <c r="ET72" s="24"/>
      <c r="EU72" s="24"/>
      <c r="EV72" s="24"/>
      <c r="EW72" s="24"/>
      <c r="EX72" s="24"/>
      <c r="EY72" s="24"/>
      <c r="EZ72" s="24"/>
      <c r="FA72" s="24"/>
      <c r="FB72" s="24"/>
      <c r="FC72" s="24"/>
      <c r="FD72" s="24"/>
      <c r="FE72" s="24"/>
      <c r="FF72" s="24"/>
      <c r="FG72" s="24"/>
      <c r="FH72" s="24"/>
      <c r="FI72" s="24"/>
      <c r="FJ72" s="24"/>
      <c r="FK72" s="24"/>
      <c r="FL72" s="24"/>
      <c r="FM72" s="24"/>
      <c r="FN72" s="24"/>
      <c r="FO72" s="24"/>
      <c r="FP72" s="24"/>
      <c r="FQ72" s="24"/>
      <c r="FR72" s="24"/>
      <c r="FS72" s="24"/>
      <c r="FT72" s="24"/>
      <c r="FU72" s="24"/>
      <c r="FV72" s="24"/>
      <c r="FW72" s="24"/>
      <c r="FX72" s="24"/>
      <c r="FY72" s="24"/>
      <c r="FZ72" s="24"/>
      <c r="GA72" s="24"/>
      <c r="GB72" s="24"/>
      <c r="GC72" s="24"/>
      <c r="GD72" s="24"/>
      <c r="GE72" s="24"/>
    </row>
    <row r="73" spans="1:187" ht="15.75" x14ac:dyDescent="0.25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4"/>
      <c r="AS73" s="24"/>
      <c r="AT73" s="24"/>
      <c r="AU73" s="24"/>
      <c r="AV73" s="24"/>
      <c r="AW73" s="24"/>
      <c r="AX73" s="24"/>
      <c r="AY73" s="24"/>
      <c r="AZ73" s="24"/>
      <c r="BA73" s="24"/>
      <c r="BB73" s="24"/>
      <c r="BC73" s="24"/>
      <c r="BD73" s="24"/>
      <c r="BE73" s="24"/>
      <c r="BF73" s="24"/>
      <c r="BG73" s="24"/>
      <c r="BH73" s="24"/>
      <c r="BI73" s="24"/>
      <c r="BJ73" s="24"/>
      <c r="BK73" s="24"/>
      <c r="BL73" s="24"/>
      <c r="BM73" s="24"/>
      <c r="BN73" s="24"/>
      <c r="BO73" s="24"/>
      <c r="BP73" s="24"/>
      <c r="BQ73" s="24"/>
      <c r="BR73" s="24"/>
      <c r="BS73" s="24"/>
      <c r="BT73" s="24"/>
      <c r="BU73" s="24"/>
      <c r="BV73" s="24"/>
      <c r="BW73" s="24"/>
      <c r="BX73" s="24"/>
      <c r="BY73" s="24"/>
      <c r="BZ73" s="131" t="s">
        <v>166</v>
      </c>
      <c r="CA73" s="24"/>
      <c r="CB73" s="24"/>
      <c r="CC73" s="24"/>
      <c r="CD73" s="24"/>
      <c r="CE73" s="24"/>
      <c r="CF73" s="24"/>
      <c r="CG73" s="24"/>
      <c r="CH73" s="24"/>
      <c r="CI73" s="24"/>
      <c r="CJ73" s="24"/>
      <c r="CK73" s="24"/>
      <c r="CL73" s="24"/>
      <c r="CM73" s="24"/>
      <c r="CN73" s="24"/>
      <c r="CO73" s="24"/>
      <c r="CP73" s="24"/>
      <c r="CQ73" s="128" t="s">
        <v>455</v>
      </c>
      <c r="CR73" s="24"/>
      <c r="CS73" s="24"/>
      <c r="CT73" s="24"/>
      <c r="CU73" s="24"/>
      <c r="CV73" s="24"/>
      <c r="CW73" s="24"/>
      <c r="CX73" s="24"/>
      <c r="CY73" s="24"/>
      <c r="CZ73" s="24"/>
      <c r="DA73" s="24"/>
      <c r="DB73" s="24"/>
      <c r="DC73" s="24"/>
      <c r="DD73" s="24"/>
      <c r="DE73" s="24"/>
      <c r="DF73" s="24"/>
      <c r="DG73" s="24"/>
      <c r="DH73" s="24"/>
      <c r="DI73" s="24"/>
      <c r="DJ73" s="24"/>
      <c r="DK73" s="24"/>
      <c r="DL73" s="24"/>
      <c r="DM73" s="24"/>
      <c r="DN73" s="24"/>
      <c r="DO73" s="24"/>
      <c r="DP73" s="24"/>
      <c r="DQ73" s="24"/>
      <c r="DR73" s="24"/>
      <c r="DS73" s="24"/>
      <c r="DT73" s="24"/>
      <c r="DU73" s="24"/>
      <c r="DV73" s="24"/>
      <c r="DW73" s="24"/>
      <c r="DX73" s="24"/>
      <c r="DY73" s="24"/>
      <c r="DZ73" s="24"/>
      <c r="EA73" s="24"/>
      <c r="EB73" s="24"/>
      <c r="EC73" s="24"/>
      <c r="ED73" s="24"/>
      <c r="EE73" s="24"/>
      <c r="EF73" s="24"/>
      <c r="EG73" s="24"/>
      <c r="EH73" s="24"/>
      <c r="EI73" s="24"/>
      <c r="EJ73" s="24"/>
      <c r="EK73" s="24"/>
      <c r="EL73" s="24"/>
      <c r="EM73" s="24"/>
      <c r="EN73" s="24"/>
      <c r="EO73" s="24"/>
      <c r="EP73" s="24"/>
      <c r="EQ73" s="24"/>
      <c r="ER73" s="24"/>
      <c r="ES73" s="24"/>
      <c r="ET73" s="24"/>
      <c r="EU73" s="24"/>
      <c r="EV73" s="24"/>
      <c r="EW73" s="24"/>
      <c r="EX73" s="24"/>
      <c r="EY73" s="24"/>
      <c r="EZ73" s="24"/>
      <c r="FA73" s="24"/>
      <c r="FB73" s="24"/>
      <c r="FC73" s="24"/>
      <c r="FD73" s="24"/>
      <c r="FE73" s="24"/>
      <c r="FF73" s="24"/>
      <c r="FG73" s="24"/>
      <c r="FH73" s="24"/>
      <c r="FI73" s="24"/>
      <c r="FJ73" s="24"/>
      <c r="FK73" s="24"/>
      <c r="FL73" s="24"/>
      <c r="FM73" s="24"/>
      <c r="FN73" s="24"/>
      <c r="FO73" s="24"/>
      <c r="FP73" s="24"/>
      <c r="FQ73" s="24"/>
      <c r="FR73" s="24"/>
      <c r="FS73" s="24"/>
      <c r="FT73" s="24"/>
      <c r="FU73" s="24"/>
      <c r="FV73" s="24"/>
      <c r="FW73" s="24"/>
      <c r="FX73" s="24"/>
      <c r="FY73" s="24"/>
      <c r="FZ73" s="24"/>
      <c r="GA73" s="24"/>
      <c r="GB73" s="24"/>
      <c r="GC73" s="24"/>
      <c r="GD73" s="24"/>
      <c r="GE73" s="24"/>
    </row>
    <row r="74" spans="1:187" ht="15.75" x14ac:dyDescent="0.25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O74" s="24"/>
      <c r="AP74" s="24"/>
      <c r="AQ74" s="24"/>
      <c r="AR74" s="24"/>
      <c r="AS74" s="24"/>
      <c r="AT74" s="24"/>
      <c r="AU74" s="24"/>
      <c r="AV74" s="24"/>
      <c r="AW74" s="24"/>
      <c r="AX74" s="24"/>
      <c r="AY74" s="24"/>
      <c r="AZ74" s="24"/>
      <c r="BA74" s="24"/>
      <c r="BB74" s="24"/>
      <c r="BC74" s="24"/>
      <c r="BD74" s="24"/>
      <c r="BE74" s="24"/>
      <c r="BF74" s="24"/>
      <c r="BG74" s="24"/>
      <c r="BH74" s="24"/>
      <c r="BI74" s="24"/>
      <c r="BJ74" s="24"/>
      <c r="BK74" s="24"/>
      <c r="BL74" s="24"/>
      <c r="BM74" s="24"/>
      <c r="BN74" s="24"/>
      <c r="BO74" s="24"/>
      <c r="BP74" s="24"/>
      <c r="BQ74" s="24"/>
      <c r="BR74" s="24"/>
      <c r="BS74" s="24"/>
      <c r="BT74" s="24"/>
      <c r="BU74" s="24"/>
      <c r="BV74" s="24"/>
      <c r="BW74" s="24"/>
      <c r="BX74" s="24"/>
      <c r="BY74" s="24"/>
      <c r="BZ74" s="131" t="s">
        <v>167</v>
      </c>
      <c r="CA74" s="24"/>
      <c r="CB74" s="24"/>
      <c r="CC74" s="24"/>
      <c r="CD74" s="24"/>
      <c r="CE74" s="24"/>
      <c r="CF74" s="24"/>
      <c r="CG74" s="24"/>
      <c r="CH74" s="24"/>
      <c r="CI74" s="24"/>
      <c r="CJ74" s="24"/>
      <c r="CK74" s="24"/>
      <c r="CL74" s="24"/>
      <c r="CM74" s="24"/>
      <c r="CN74" s="24"/>
      <c r="CO74" s="24"/>
      <c r="CP74" s="24"/>
      <c r="CQ74" s="128" t="s">
        <v>456</v>
      </c>
      <c r="CR74" s="24"/>
      <c r="CS74" s="24"/>
      <c r="CT74" s="24"/>
      <c r="CU74" s="24"/>
      <c r="CV74" s="24"/>
      <c r="CW74" s="24"/>
      <c r="CX74" s="24"/>
      <c r="CY74" s="24"/>
      <c r="CZ74" s="24"/>
      <c r="DA74" s="24"/>
      <c r="DB74" s="24"/>
      <c r="DC74" s="24"/>
      <c r="DD74" s="24"/>
      <c r="DE74" s="24"/>
      <c r="DF74" s="24"/>
      <c r="DG74" s="24"/>
      <c r="DH74" s="24"/>
      <c r="DI74" s="24"/>
      <c r="DJ74" s="24"/>
      <c r="DK74" s="24"/>
      <c r="DL74" s="24"/>
      <c r="DM74" s="24"/>
      <c r="DN74" s="24"/>
      <c r="DO74" s="24"/>
      <c r="DP74" s="24"/>
      <c r="DQ74" s="24"/>
      <c r="DR74" s="24"/>
      <c r="DS74" s="24"/>
      <c r="DT74" s="24"/>
      <c r="DU74" s="24"/>
      <c r="DV74" s="24"/>
      <c r="DW74" s="24"/>
      <c r="DX74" s="24"/>
      <c r="DY74" s="24"/>
      <c r="DZ74" s="24"/>
      <c r="EA74" s="24"/>
      <c r="EB74" s="24"/>
      <c r="EC74" s="24"/>
      <c r="ED74" s="24"/>
      <c r="EE74" s="24"/>
      <c r="EF74" s="24"/>
      <c r="EG74" s="24"/>
      <c r="EH74" s="24"/>
      <c r="EI74" s="24"/>
      <c r="EJ74" s="24"/>
      <c r="EK74" s="24"/>
      <c r="EL74" s="24"/>
      <c r="EM74" s="24"/>
      <c r="EN74" s="24"/>
      <c r="EO74" s="24"/>
      <c r="EP74" s="24"/>
      <c r="EQ74" s="24"/>
      <c r="ER74" s="24"/>
      <c r="ES74" s="24"/>
      <c r="ET74" s="24"/>
      <c r="EU74" s="24"/>
      <c r="EV74" s="24"/>
      <c r="EW74" s="24"/>
      <c r="EX74" s="24"/>
      <c r="EY74" s="24"/>
      <c r="EZ74" s="24"/>
      <c r="FA74" s="24"/>
      <c r="FB74" s="24"/>
      <c r="FC74" s="24"/>
      <c r="FD74" s="24"/>
      <c r="FE74" s="24"/>
      <c r="FF74" s="24"/>
      <c r="FG74" s="24"/>
      <c r="FH74" s="24"/>
      <c r="FI74" s="24"/>
      <c r="FJ74" s="24"/>
      <c r="FK74" s="24"/>
      <c r="FL74" s="24"/>
      <c r="FM74" s="24"/>
      <c r="FN74" s="24"/>
      <c r="FO74" s="24"/>
      <c r="FP74" s="24"/>
      <c r="FQ74" s="24"/>
      <c r="FR74" s="24"/>
      <c r="FS74" s="24"/>
      <c r="FT74" s="24"/>
      <c r="FU74" s="24"/>
      <c r="FV74" s="24"/>
      <c r="FW74" s="24"/>
      <c r="FX74" s="24"/>
      <c r="FY74" s="24"/>
      <c r="FZ74" s="24"/>
      <c r="GA74" s="24"/>
      <c r="GB74" s="24"/>
      <c r="GC74" s="24"/>
      <c r="GD74" s="24"/>
      <c r="GE74" s="24"/>
    </row>
    <row r="75" spans="1:187" ht="15.75" x14ac:dyDescent="0.25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  <c r="AK75" s="24"/>
      <c r="AL75" s="24"/>
      <c r="AM75" s="24"/>
      <c r="AN75" s="24"/>
      <c r="AO75" s="24"/>
      <c r="AP75" s="24"/>
      <c r="AQ75" s="24"/>
      <c r="AR75" s="24"/>
      <c r="AS75" s="24"/>
      <c r="AT75" s="24"/>
      <c r="AU75" s="24"/>
      <c r="AV75" s="24"/>
      <c r="AW75" s="24"/>
      <c r="AX75" s="24"/>
      <c r="AY75" s="24"/>
      <c r="AZ75" s="24"/>
      <c r="BA75" s="24"/>
      <c r="BB75" s="24"/>
      <c r="BC75" s="24"/>
      <c r="BD75" s="24"/>
      <c r="BE75" s="24"/>
      <c r="BF75" s="24"/>
      <c r="BG75" s="24"/>
      <c r="BH75" s="24"/>
      <c r="BI75" s="24"/>
      <c r="BJ75" s="24"/>
      <c r="BK75" s="24"/>
      <c r="BL75" s="24"/>
      <c r="BM75" s="24"/>
      <c r="BN75" s="24"/>
      <c r="BO75" s="24"/>
      <c r="BP75" s="24"/>
      <c r="BQ75" s="24"/>
      <c r="BR75" s="24"/>
      <c r="BS75" s="24"/>
      <c r="BT75" s="24"/>
      <c r="BU75" s="24"/>
      <c r="BV75" s="24"/>
      <c r="BW75" s="24"/>
      <c r="BX75" s="24"/>
      <c r="BY75" s="24"/>
      <c r="BZ75" s="131" t="s">
        <v>168</v>
      </c>
      <c r="CA75" s="24"/>
      <c r="CB75" s="24"/>
      <c r="CC75" s="24"/>
      <c r="CD75" s="24"/>
      <c r="CE75" s="24"/>
      <c r="CF75" s="24"/>
      <c r="CG75" s="24"/>
      <c r="CH75" s="24"/>
      <c r="CI75" s="24"/>
      <c r="CJ75" s="24"/>
      <c r="CK75" s="24"/>
      <c r="CL75" s="24"/>
      <c r="CM75" s="24"/>
      <c r="CN75" s="24"/>
      <c r="CO75" s="24"/>
      <c r="CP75" s="24"/>
      <c r="CQ75" s="128" t="s">
        <v>457</v>
      </c>
      <c r="CR75" s="24"/>
      <c r="CS75" s="24"/>
      <c r="CT75" s="24"/>
      <c r="CU75" s="24"/>
      <c r="CV75" s="24"/>
      <c r="CW75" s="24"/>
      <c r="CX75" s="24"/>
      <c r="CY75" s="24"/>
      <c r="CZ75" s="24"/>
      <c r="DA75" s="24"/>
      <c r="DB75" s="24"/>
      <c r="DC75" s="24"/>
      <c r="DD75" s="24"/>
      <c r="DE75" s="24"/>
      <c r="DF75" s="24"/>
      <c r="DG75" s="24"/>
      <c r="DH75" s="24"/>
      <c r="DI75" s="24"/>
      <c r="DJ75" s="24"/>
      <c r="DK75" s="24"/>
      <c r="DL75" s="24"/>
      <c r="DM75" s="24"/>
      <c r="DN75" s="24"/>
      <c r="DO75" s="24"/>
      <c r="DP75" s="24"/>
      <c r="DQ75" s="24"/>
      <c r="DR75" s="24"/>
      <c r="DS75" s="24"/>
      <c r="DT75" s="24"/>
      <c r="DU75" s="24"/>
      <c r="DV75" s="24"/>
      <c r="DW75" s="24"/>
      <c r="DX75" s="24"/>
      <c r="DY75" s="24"/>
      <c r="DZ75" s="24"/>
      <c r="EA75" s="24"/>
      <c r="EB75" s="24"/>
      <c r="EC75" s="24"/>
      <c r="ED75" s="24"/>
      <c r="EE75" s="24"/>
      <c r="EF75" s="24"/>
      <c r="EG75" s="24"/>
      <c r="EH75" s="24"/>
      <c r="EI75" s="24"/>
      <c r="EJ75" s="24"/>
      <c r="EK75" s="24"/>
      <c r="EL75" s="24"/>
      <c r="EM75" s="24"/>
      <c r="EN75" s="24"/>
      <c r="EO75" s="24"/>
      <c r="EP75" s="24"/>
      <c r="EQ75" s="24"/>
      <c r="ER75" s="24"/>
      <c r="ES75" s="24"/>
      <c r="ET75" s="24"/>
      <c r="EU75" s="24"/>
      <c r="EV75" s="24"/>
      <c r="EW75" s="24"/>
      <c r="EX75" s="24"/>
      <c r="EY75" s="24"/>
      <c r="EZ75" s="24"/>
      <c r="FA75" s="24"/>
      <c r="FB75" s="24"/>
      <c r="FC75" s="24"/>
      <c r="FD75" s="24"/>
      <c r="FE75" s="24"/>
      <c r="FF75" s="24"/>
      <c r="FG75" s="24"/>
      <c r="FH75" s="24"/>
      <c r="FI75" s="24"/>
      <c r="FJ75" s="24"/>
      <c r="FK75" s="24"/>
      <c r="FL75" s="24"/>
      <c r="FM75" s="24"/>
      <c r="FN75" s="24"/>
      <c r="FO75" s="24"/>
      <c r="FP75" s="24"/>
      <c r="FQ75" s="24"/>
      <c r="FR75" s="24"/>
      <c r="FS75" s="24"/>
      <c r="FT75" s="24"/>
      <c r="FU75" s="24"/>
      <c r="FV75" s="24"/>
      <c r="FW75" s="24"/>
      <c r="FX75" s="24"/>
      <c r="FY75" s="24"/>
      <c r="FZ75" s="24"/>
      <c r="GA75" s="24"/>
      <c r="GB75" s="24"/>
      <c r="GC75" s="24"/>
      <c r="GD75" s="24"/>
      <c r="GE75" s="24"/>
    </row>
    <row r="76" spans="1:187" ht="15.75" x14ac:dyDescent="0.25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4"/>
      <c r="AS76" s="24"/>
      <c r="AT76" s="24"/>
      <c r="AU76" s="24"/>
      <c r="AV76" s="24"/>
      <c r="AW76" s="24"/>
      <c r="AX76" s="24"/>
      <c r="AY76" s="24"/>
      <c r="AZ76" s="24"/>
      <c r="BA76" s="24"/>
      <c r="BB76" s="24"/>
      <c r="BC76" s="24"/>
      <c r="BD76" s="24"/>
      <c r="BE76" s="24"/>
      <c r="BF76" s="24"/>
      <c r="BG76" s="24"/>
      <c r="BH76" s="24"/>
      <c r="BI76" s="24"/>
      <c r="BJ76" s="24"/>
      <c r="BK76" s="24"/>
      <c r="BL76" s="24"/>
      <c r="BM76" s="24"/>
      <c r="BN76" s="24"/>
      <c r="BO76" s="24"/>
      <c r="BP76" s="24"/>
      <c r="BQ76" s="24"/>
      <c r="BR76" s="24"/>
      <c r="BS76" s="24"/>
      <c r="BT76" s="24"/>
      <c r="BU76" s="24"/>
      <c r="BV76" s="24"/>
      <c r="BW76" s="24"/>
      <c r="BX76" s="24"/>
      <c r="BY76" s="24"/>
      <c r="BZ76" s="131" t="s">
        <v>169</v>
      </c>
      <c r="CA76" s="24"/>
      <c r="CB76" s="24"/>
      <c r="CC76" s="24"/>
      <c r="CD76" s="24"/>
      <c r="CE76" s="24"/>
      <c r="CF76" s="24"/>
      <c r="CG76" s="24"/>
      <c r="CH76" s="24"/>
      <c r="CI76" s="24"/>
      <c r="CJ76" s="24"/>
      <c r="CK76" s="24"/>
      <c r="CL76" s="24"/>
      <c r="CM76" s="24"/>
      <c r="CN76" s="24"/>
      <c r="CO76" s="24"/>
      <c r="CP76" s="24"/>
      <c r="CQ76" s="128" t="s">
        <v>551</v>
      </c>
      <c r="CR76" s="24"/>
      <c r="CS76" s="24"/>
      <c r="CT76" s="24"/>
      <c r="CU76" s="24"/>
      <c r="CV76" s="24"/>
      <c r="CW76" s="24"/>
      <c r="CX76" s="24"/>
      <c r="CY76" s="24"/>
      <c r="CZ76" s="24"/>
      <c r="DA76" s="24"/>
      <c r="DB76" s="24"/>
      <c r="DC76" s="24"/>
      <c r="DD76" s="24"/>
      <c r="DE76" s="24"/>
      <c r="DF76" s="24"/>
      <c r="DG76" s="24"/>
      <c r="DH76" s="24"/>
      <c r="DI76" s="24"/>
      <c r="DJ76" s="24"/>
      <c r="DK76" s="24"/>
      <c r="DL76" s="24"/>
      <c r="DM76" s="24"/>
      <c r="DN76" s="24"/>
      <c r="DO76" s="24"/>
      <c r="DP76" s="24"/>
      <c r="DQ76" s="24"/>
      <c r="DR76" s="24"/>
      <c r="DS76" s="24"/>
      <c r="DT76" s="24"/>
      <c r="DU76" s="24"/>
      <c r="DV76" s="24"/>
      <c r="DW76" s="24"/>
      <c r="DX76" s="24"/>
      <c r="DY76" s="24"/>
      <c r="DZ76" s="24"/>
      <c r="EA76" s="24"/>
      <c r="EB76" s="24"/>
      <c r="EC76" s="24"/>
      <c r="ED76" s="24"/>
      <c r="EE76" s="24"/>
      <c r="EF76" s="24"/>
      <c r="EG76" s="24"/>
      <c r="EH76" s="24"/>
      <c r="EI76" s="24"/>
      <c r="EJ76" s="24"/>
      <c r="EK76" s="24"/>
      <c r="EL76" s="24"/>
      <c r="EM76" s="24"/>
      <c r="EN76" s="24"/>
      <c r="EO76" s="24"/>
      <c r="EP76" s="24"/>
      <c r="EQ76" s="24"/>
      <c r="ER76" s="24"/>
      <c r="ES76" s="24"/>
      <c r="ET76" s="24"/>
      <c r="EU76" s="24"/>
      <c r="EV76" s="24"/>
      <c r="EW76" s="24"/>
      <c r="EX76" s="24"/>
      <c r="EY76" s="24"/>
      <c r="EZ76" s="24"/>
      <c r="FA76" s="24"/>
      <c r="FB76" s="24"/>
      <c r="FC76" s="24"/>
      <c r="FD76" s="24"/>
      <c r="FE76" s="24"/>
      <c r="FF76" s="24"/>
      <c r="FG76" s="24"/>
      <c r="FH76" s="24"/>
      <c r="FI76" s="24"/>
      <c r="FJ76" s="24"/>
      <c r="FK76" s="24"/>
      <c r="FL76" s="24"/>
      <c r="FM76" s="24"/>
      <c r="FN76" s="24"/>
      <c r="FO76" s="24"/>
      <c r="FP76" s="24"/>
      <c r="FQ76" s="24"/>
      <c r="FR76" s="24"/>
      <c r="FS76" s="24"/>
      <c r="FT76" s="24"/>
      <c r="FU76" s="24"/>
      <c r="FV76" s="24"/>
      <c r="FW76" s="24"/>
      <c r="FX76" s="24"/>
      <c r="FY76" s="24"/>
      <c r="FZ76" s="24"/>
      <c r="GA76" s="24"/>
      <c r="GB76" s="24"/>
      <c r="GC76" s="24"/>
      <c r="GD76" s="24"/>
      <c r="GE76" s="24"/>
    </row>
    <row r="77" spans="1:187" ht="15.75" x14ac:dyDescent="0.25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  <c r="BD77" s="24"/>
      <c r="BE77" s="24"/>
      <c r="BF77" s="24"/>
      <c r="BG77" s="24"/>
      <c r="BH77" s="24"/>
      <c r="BI77" s="24"/>
      <c r="BJ77" s="24"/>
      <c r="BK77" s="24"/>
      <c r="BL77" s="24"/>
      <c r="BM77" s="24"/>
      <c r="BN77" s="24"/>
      <c r="BO77" s="24"/>
      <c r="BP77" s="24"/>
      <c r="BQ77" s="24"/>
      <c r="BR77" s="24"/>
      <c r="BS77" s="24"/>
      <c r="BT77" s="24"/>
      <c r="BU77" s="24"/>
      <c r="BV77" s="24"/>
      <c r="BW77" s="24"/>
      <c r="BX77" s="24"/>
      <c r="BY77" s="24"/>
      <c r="BZ77" s="131" t="s">
        <v>170</v>
      </c>
      <c r="CA77" s="24"/>
      <c r="CB77" s="24"/>
      <c r="CC77" s="24"/>
      <c r="CD77" s="24"/>
      <c r="CE77" s="24"/>
      <c r="CF77" s="24"/>
      <c r="CG77" s="24"/>
      <c r="CH77" s="24"/>
      <c r="CI77" s="24"/>
      <c r="CJ77" s="24"/>
      <c r="CK77" s="24"/>
      <c r="CL77" s="24"/>
      <c r="CM77" s="24"/>
      <c r="CN77" s="24"/>
      <c r="CO77" s="24"/>
      <c r="CP77" s="24"/>
      <c r="CQ77" s="128" t="s">
        <v>458</v>
      </c>
      <c r="CR77" s="24"/>
      <c r="CS77" s="24"/>
      <c r="CT77" s="24"/>
      <c r="CU77" s="24"/>
      <c r="CV77" s="24"/>
      <c r="CW77" s="24"/>
      <c r="CX77" s="24"/>
      <c r="CY77" s="24"/>
      <c r="CZ77" s="24"/>
      <c r="DA77" s="24"/>
      <c r="DB77" s="24"/>
      <c r="DC77" s="24"/>
      <c r="DD77" s="24"/>
      <c r="DE77" s="24"/>
      <c r="DF77" s="24"/>
      <c r="DG77" s="24"/>
      <c r="DH77" s="24"/>
      <c r="DI77" s="24"/>
      <c r="DJ77" s="24"/>
      <c r="DK77" s="24"/>
      <c r="DL77" s="24"/>
      <c r="DM77" s="24"/>
      <c r="DN77" s="24"/>
      <c r="DO77" s="24"/>
      <c r="DP77" s="24"/>
      <c r="DQ77" s="24"/>
      <c r="DR77" s="24"/>
      <c r="DS77" s="24"/>
      <c r="DT77" s="24"/>
      <c r="DU77" s="24"/>
      <c r="DV77" s="24"/>
      <c r="DW77" s="24"/>
      <c r="DX77" s="24"/>
      <c r="DY77" s="24"/>
      <c r="DZ77" s="24"/>
      <c r="EA77" s="24"/>
      <c r="EB77" s="24"/>
      <c r="EC77" s="24"/>
      <c r="ED77" s="24"/>
      <c r="EE77" s="24"/>
      <c r="EF77" s="24"/>
      <c r="EG77" s="24"/>
      <c r="EH77" s="24"/>
      <c r="EI77" s="24"/>
      <c r="EJ77" s="24"/>
      <c r="EK77" s="24"/>
      <c r="EL77" s="24"/>
      <c r="EM77" s="24"/>
      <c r="EN77" s="24"/>
      <c r="EO77" s="24"/>
      <c r="EP77" s="24"/>
      <c r="EQ77" s="24"/>
      <c r="ER77" s="24"/>
      <c r="ES77" s="24"/>
      <c r="ET77" s="24"/>
      <c r="EU77" s="24"/>
      <c r="EV77" s="24"/>
      <c r="EW77" s="24"/>
      <c r="EX77" s="24"/>
      <c r="EY77" s="24"/>
      <c r="EZ77" s="24"/>
      <c r="FA77" s="24"/>
      <c r="FB77" s="24"/>
      <c r="FC77" s="24"/>
      <c r="FD77" s="24"/>
      <c r="FE77" s="24"/>
      <c r="FF77" s="24"/>
      <c r="FG77" s="24"/>
      <c r="FH77" s="24"/>
      <c r="FI77" s="24"/>
      <c r="FJ77" s="24"/>
      <c r="FK77" s="24"/>
      <c r="FL77" s="24"/>
      <c r="FM77" s="24"/>
      <c r="FN77" s="24"/>
      <c r="FO77" s="24"/>
      <c r="FP77" s="24"/>
      <c r="FQ77" s="24"/>
      <c r="FR77" s="24"/>
      <c r="FS77" s="24"/>
      <c r="FT77" s="24"/>
      <c r="FU77" s="24"/>
      <c r="FV77" s="24"/>
      <c r="FW77" s="24"/>
      <c r="FX77" s="24"/>
      <c r="FY77" s="24"/>
      <c r="FZ77" s="24"/>
      <c r="GA77" s="24"/>
      <c r="GB77" s="24"/>
      <c r="GC77" s="24"/>
      <c r="GD77" s="24"/>
      <c r="GE77" s="24"/>
    </row>
    <row r="78" spans="1:187" ht="15.75" x14ac:dyDescent="0.25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4"/>
      <c r="BH78" s="24"/>
      <c r="BI78" s="24"/>
      <c r="BJ78" s="24"/>
      <c r="BK78" s="24"/>
      <c r="BL78" s="24"/>
      <c r="BM78" s="24"/>
      <c r="BN78" s="24"/>
      <c r="BO78" s="24"/>
      <c r="BP78" s="24"/>
      <c r="BQ78" s="24"/>
      <c r="BR78" s="24"/>
      <c r="BS78" s="24"/>
      <c r="BT78" s="24"/>
      <c r="BU78" s="24"/>
      <c r="BV78" s="24"/>
      <c r="BW78" s="24"/>
      <c r="BX78" s="24"/>
      <c r="BY78" s="24"/>
      <c r="BZ78" s="131" t="s">
        <v>171</v>
      </c>
      <c r="CA78" s="24"/>
      <c r="CB78" s="24"/>
      <c r="CC78" s="24"/>
      <c r="CD78" s="24"/>
      <c r="CE78" s="24"/>
      <c r="CF78" s="24"/>
      <c r="CG78" s="24"/>
      <c r="CH78" s="24"/>
      <c r="CI78" s="24"/>
      <c r="CJ78" s="24"/>
      <c r="CK78" s="24"/>
      <c r="CL78" s="24"/>
      <c r="CM78" s="24"/>
      <c r="CN78" s="24"/>
      <c r="CO78" s="24"/>
      <c r="CP78" s="24"/>
      <c r="CQ78" s="128" t="s">
        <v>459</v>
      </c>
      <c r="CR78" s="24"/>
      <c r="CS78" s="24"/>
      <c r="CT78" s="24"/>
      <c r="CU78" s="24"/>
      <c r="CV78" s="24"/>
      <c r="CW78" s="24"/>
      <c r="CX78" s="24"/>
      <c r="CY78" s="24"/>
      <c r="CZ78" s="24"/>
      <c r="DA78" s="24"/>
      <c r="DB78" s="24"/>
      <c r="DC78" s="24"/>
      <c r="DD78" s="24"/>
      <c r="DE78" s="24"/>
      <c r="DF78" s="24"/>
      <c r="DG78" s="24"/>
      <c r="DH78" s="24"/>
      <c r="DI78" s="24"/>
      <c r="DJ78" s="24"/>
      <c r="DK78" s="24"/>
      <c r="DL78" s="24"/>
      <c r="DM78" s="24"/>
      <c r="DN78" s="24"/>
      <c r="DO78" s="24"/>
      <c r="DP78" s="24"/>
      <c r="DQ78" s="24"/>
      <c r="DR78" s="24"/>
      <c r="DS78" s="24"/>
      <c r="DT78" s="24"/>
      <c r="DU78" s="24"/>
      <c r="DV78" s="24"/>
      <c r="DW78" s="24"/>
      <c r="DX78" s="24"/>
      <c r="DY78" s="24"/>
      <c r="DZ78" s="24"/>
      <c r="EA78" s="24"/>
      <c r="EB78" s="24"/>
      <c r="EC78" s="24"/>
      <c r="ED78" s="24"/>
      <c r="EE78" s="24"/>
      <c r="EF78" s="24"/>
      <c r="EG78" s="24"/>
      <c r="EH78" s="24"/>
      <c r="EI78" s="24"/>
      <c r="EJ78" s="24"/>
      <c r="EK78" s="24"/>
      <c r="EL78" s="24"/>
      <c r="EM78" s="24"/>
      <c r="EN78" s="24"/>
      <c r="EO78" s="24"/>
      <c r="EP78" s="24"/>
      <c r="EQ78" s="24"/>
      <c r="ER78" s="24"/>
      <c r="ES78" s="24"/>
      <c r="ET78" s="24"/>
      <c r="EU78" s="24"/>
      <c r="EV78" s="24"/>
      <c r="EW78" s="24"/>
      <c r="EX78" s="24"/>
      <c r="EY78" s="24"/>
      <c r="EZ78" s="24"/>
      <c r="FA78" s="24"/>
      <c r="FB78" s="24"/>
      <c r="FC78" s="24"/>
      <c r="FD78" s="24"/>
      <c r="FE78" s="24"/>
      <c r="FF78" s="24"/>
      <c r="FG78" s="24"/>
      <c r="FH78" s="24"/>
      <c r="FI78" s="24"/>
      <c r="FJ78" s="24"/>
      <c r="FK78" s="24"/>
      <c r="FL78" s="24"/>
      <c r="FM78" s="24"/>
      <c r="FN78" s="24"/>
      <c r="FO78" s="24"/>
      <c r="FP78" s="24"/>
      <c r="FQ78" s="24"/>
      <c r="FR78" s="24"/>
      <c r="FS78" s="24"/>
      <c r="FT78" s="24"/>
      <c r="FU78" s="24"/>
      <c r="FV78" s="24"/>
      <c r="FW78" s="24"/>
      <c r="FX78" s="24"/>
      <c r="FY78" s="24"/>
      <c r="FZ78" s="24"/>
      <c r="GA78" s="24"/>
      <c r="GB78" s="24"/>
      <c r="GC78" s="24"/>
      <c r="GD78" s="24"/>
      <c r="GE78" s="24"/>
    </row>
    <row r="79" spans="1:187" ht="15.75" x14ac:dyDescent="0.25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  <c r="BD79" s="24"/>
      <c r="BE79" s="24"/>
      <c r="BF79" s="24"/>
      <c r="BG79" s="24"/>
      <c r="BH79" s="24"/>
      <c r="BI79" s="24"/>
      <c r="BJ79" s="24"/>
      <c r="BK79" s="24"/>
      <c r="BL79" s="24"/>
      <c r="BM79" s="24"/>
      <c r="BN79" s="24"/>
      <c r="BO79" s="24"/>
      <c r="BP79" s="24"/>
      <c r="BQ79" s="24"/>
      <c r="BR79" s="24"/>
      <c r="BS79" s="24"/>
      <c r="BT79" s="24"/>
      <c r="BU79" s="24"/>
      <c r="BV79" s="24"/>
      <c r="BW79" s="24"/>
      <c r="BX79" s="24"/>
      <c r="BY79" s="24"/>
      <c r="BZ79" s="131" t="s">
        <v>172</v>
      </c>
      <c r="CA79" s="24"/>
      <c r="CB79" s="24"/>
      <c r="CC79" s="24"/>
      <c r="CD79" s="24"/>
      <c r="CE79" s="24"/>
      <c r="CF79" s="24"/>
      <c r="CG79" s="24"/>
      <c r="CH79" s="24"/>
      <c r="CI79" s="24"/>
      <c r="CJ79" s="24"/>
      <c r="CK79" s="24"/>
      <c r="CL79" s="24"/>
      <c r="CM79" s="24"/>
      <c r="CN79" s="24"/>
      <c r="CO79" s="24"/>
      <c r="CP79" s="24"/>
      <c r="CQ79" s="128" t="s">
        <v>460</v>
      </c>
      <c r="CR79" s="24"/>
      <c r="CS79" s="24"/>
      <c r="CT79" s="24"/>
      <c r="CU79" s="24"/>
      <c r="CV79" s="24"/>
      <c r="CW79" s="24"/>
      <c r="CX79" s="24"/>
      <c r="CY79" s="24"/>
      <c r="CZ79" s="24"/>
      <c r="DA79" s="24"/>
      <c r="DB79" s="24"/>
      <c r="DC79" s="24"/>
      <c r="DD79" s="24"/>
      <c r="DE79" s="24"/>
      <c r="DF79" s="24"/>
      <c r="DG79" s="24"/>
      <c r="DH79" s="24"/>
      <c r="DI79" s="24"/>
      <c r="DJ79" s="24"/>
      <c r="DK79" s="24"/>
      <c r="DL79" s="24"/>
      <c r="DM79" s="24"/>
      <c r="DN79" s="24"/>
      <c r="DO79" s="24"/>
      <c r="DP79" s="24"/>
      <c r="DQ79" s="24"/>
      <c r="DR79" s="24"/>
      <c r="DS79" s="24"/>
      <c r="DT79" s="24"/>
      <c r="DU79" s="24"/>
      <c r="DV79" s="24"/>
      <c r="DW79" s="24"/>
      <c r="DX79" s="24"/>
      <c r="DY79" s="24"/>
      <c r="DZ79" s="24"/>
      <c r="EA79" s="24"/>
      <c r="EB79" s="24"/>
      <c r="EC79" s="24"/>
      <c r="ED79" s="24"/>
      <c r="EE79" s="24"/>
      <c r="EF79" s="24"/>
      <c r="EG79" s="24"/>
      <c r="EH79" s="24"/>
      <c r="EI79" s="24"/>
      <c r="EJ79" s="24"/>
      <c r="EK79" s="24"/>
      <c r="EL79" s="24"/>
      <c r="EM79" s="24"/>
      <c r="EN79" s="24"/>
      <c r="EO79" s="24"/>
      <c r="EP79" s="24"/>
      <c r="EQ79" s="24"/>
      <c r="ER79" s="24"/>
      <c r="ES79" s="24"/>
      <c r="ET79" s="24"/>
      <c r="EU79" s="24"/>
      <c r="EV79" s="24"/>
      <c r="EW79" s="24"/>
      <c r="EX79" s="24"/>
      <c r="EY79" s="24"/>
      <c r="EZ79" s="24"/>
      <c r="FA79" s="24"/>
      <c r="FB79" s="24"/>
      <c r="FC79" s="24"/>
      <c r="FD79" s="24"/>
      <c r="FE79" s="24"/>
      <c r="FF79" s="24"/>
      <c r="FG79" s="24"/>
      <c r="FH79" s="24"/>
      <c r="FI79" s="24"/>
      <c r="FJ79" s="24"/>
      <c r="FK79" s="24"/>
      <c r="FL79" s="24"/>
      <c r="FM79" s="24"/>
      <c r="FN79" s="24"/>
      <c r="FO79" s="24"/>
      <c r="FP79" s="24"/>
      <c r="FQ79" s="24"/>
      <c r="FR79" s="24"/>
      <c r="FS79" s="24"/>
      <c r="FT79" s="24"/>
      <c r="FU79" s="24"/>
      <c r="FV79" s="24"/>
      <c r="FW79" s="24"/>
      <c r="FX79" s="24"/>
      <c r="FY79" s="24"/>
      <c r="FZ79" s="24"/>
      <c r="GA79" s="24"/>
      <c r="GB79" s="24"/>
      <c r="GC79" s="24"/>
      <c r="GD79" s="24"/>
      <c r="GE79" s="24"/>
    </row>
    <row r="80" spans="1:187" ht="15.75" x14ac:dyDescent="0.25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131" t="s">
        <v>173</v>
      </c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128" t="s">
        <v>461</v>
      </c>
      <c r="CR80" s="24"/>
      <c r="CS80" s="24"/>
      <c r="CT80" s="24"/>
      <c r="CU80" s="24"/>
      <c r="CV80" s="24"/>
      <c r="CW80" s="24"/>
      <c r="CX80" s="24"/>
      <c r="CY80" s="24"/>
      <c r="CZ80" s="24"/>
      <c r="DA80" s="24"/>
      <c r="DB80" s="24"/>
      <c r="DC80" s="24"/>
      <c r="DD80" s="24"/>
      <c r="DE80" s="24"/>
      <c r="DF80" s="24"/>
      <c r="DG80" s="24"/>
      <c r="DH80" s="24"/>
      <c r="DI80" s="24"/>
      <c r="DJ80" s="24"/>
      <c r="DK80" s="24"/>
      <c r="DL80" s="24"/>
      <c r="DM80" s="24"/>
      <c r="DN80" s="24"/>
      <c r="DO80" s="24"/>
      <c r="DP80" s="24"/>
      <c r="DQ80" s="24"/>
      <c r="DR80" s="24"/>
      <c r="DS80" s="24"/>
      <c r="DT80" s="24"/>
      <c r="DU80" s="24"/>
      <c r="DV80" s="24"/>
      <c r="DW80" s="24"/>
      <c r="DX80" s="24"/>
      <c r="DY80" s="24"/>
      <c r="DZ80" s="24"/>
      <c r="EA80" s="24"/>
      <c r="EB80" s="24"/>
      <c r="EC80" s="24"/>
      <c r="ED80" s="24"/>
      <c r="EE80" s="24"/>
      <c r="EF80" s="24"/>
      <c r="EG80" s="24"/>
      <c r="EH80" s="24"/>
      <c r="EI80" s="24"/>
      <c r="EJ80" s="24"/>
      <c r="EK80" s="24"/>
      <c r="EL80" s="24"/>
      <c r="EM80" s="24"/>
      <c r="EN80" s="24"/>
      <c r="EO80" s="24"/>
      <c r="EP80" s="24"/>
      <c r="EQ80" s="24"/>
      <c r="ER80" s="24"/>
      <c r="ES80" s="24"/>
      <c r="ET80" s="24"/>
      <c r="EU80" s="24"/>
      <c r="EV80" s="24"/>
      <c r="EW80" s="24"/>
      <c r="EX80" s="24"/>
      <c r="EY80" s="24"/>
      <c r="EZ80" s="24"/>
      <c r="FA80" s="24"/>
      <c r="FB80" s="24"/>
      <c r="FC80" s="24"/>
      <c r="FD80" s="24"/>
      <c r="FE80" s="24"/>
      <c r="FF80" s="24"/>
      <c r="FG80" s="24"/>
      <c r="FH80" s="24"/>
      <c r="FI80" s="24"/>
      <c r="FJ80" s="24"/>
      <c r="FK80" s="24"/>
      <c r="FL80" s="24"/>
      <c r="FM80" s="24"/>
      <c r="FN80" s="24"/>
      <c r="FO80" s="24"/>
      <c r="FP80" s="24"/>
      <c r="FQ80" s="24"/>
      <c r="FR80" s="24"/>
      <c r="FS80" s="24"/>
      <c r="FT80" s="24"/>
      <c r="FU80" s="24"/>
      <c r="FV80" s="24"/>
      <c r="FW80" s="24"/>
      <c r="FX80" s="24"/>
      <c r="FY80" s="24"/>
      <c r="FZ80" s="24"/>
      <c r="GA80" s="24"/>
      <c r="GB80" s="24"/>
      <c r="GC80" s="24"/>
      <c r="GD80" s="24"/>
      <c r="GE80" s="24"/>
    </row>
    <row r="81" spans="1:187" ht="15.75" x14ac:dyDescent="0.25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131" t="s">
        <v>174</v>
      </c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128" t="s">
        <v>462</v>
      </c>
      <c r="CR81" s="24"/>
      <c r="CS81" s="24"/>
      <c r="CT81" s="24"/>
      <c r="CU81" s="24"/>
      <c r="CV81" s="24"/>
      <c r="CW81" s="24"/>
      <c r="CX81" s="24"/>
      <c r="CY81" s="24"/>
      <c r="CZ81" s="24"/>
      <c r="DA81" s="24"/>
      <c r="DB81" s="24"/>
      <c r="DC81" s="24"/>
      <c r="DD81" s="24"/>
      <c r="DE81" s="24"/>
      <c r="DF81" s="24"/>
      <c r="DG81" s="24"/>
      <c r="DH81" s="24"/>
      <c r="DI81" s="24"/>
      <c r="DJ81" s="24"/>
      <c r="DK81" s="24"/>
      <c r="DL81" s="24"/>
      <c r="DM81" s="24"/>
      <c r="DN81" s="24"/>
      <c r="DO81" s="24"/>
      <c r="DP81" s="24"/>
      <c r="DQ81" s="24"/>
      <c r="DR81" s="24"/>
      <c r="DS81" s="24"/>
      <c r="DT81" s="24"/>
      <c r="DU81" s="24"/>
      <c r="DV81" s="24"/>
      <c r="DW81" s="24"/>
      <c r="DX81" s="24"/>
      <c r="DY81" s="24"/>
      <c r="DZ81" s="24"/>
      <c r="EA81" s="24"/>
      <c r="EB81" s="24"/>
      <c r="EC81" s="24"/>
      <c r="ED81" s="24"/>
      <c r="EE81" s="24"/>
      <c r="EF81" s="24"/>
      <c r="EG81" s="24"/>
      <c r="EH81" s="24"/>
      <c r="EI81" s="24"/>
      <c r="EJ81" s="24"/>
      <c r="EK81" s="24"/>
      <c r="EL81" s="24"/>
      <c r="EM81" s="24"/>
      <c r="EN81" s="24"/>
      <c r="EO81" s="24"/>
      <c r="EP81" s="24"/>
      <c r="EQ81" s="24"/>
      <c r="ER81" s="24"/>
      <c r="ES81" s="24"/>
      <c r="ET81" s="24"/>
      <c r="EU81" s="24"/>
      <c r="EV81" s="24"/>
      <c r="EW81" s="24"/>
      <c r="EX81" s="24"/>
      <c r="EY81" s="24"/>
      <c r="EZ81" s="24"/>
      <c r="FA81" s="24"/>
      <c r="FB81" s="24"/>
      <c r="FC81" s="24"/>
      <c r="FD81" s="24"/>
      <c r="FE81" s="24"/>
      <c r="FF81" s="24"/>
      <c r="FG81" s="24"/>
      <c r="FH81" s="24"/>
      <c r="FI81" s="24"/>
      <c r="FJ81" s="24"/>
      <c r="FK81" s="24"/>
      <c r="FL81" s="24"/>
      <c r="FM81" s="24"/>
      <c r="FN81" s="24"/>
      <c r="FO81" s="24"/>
      <c r="FP81" s="24"/>
      <c r="FQ81" s="24"/>
      <c r="FR81" s="24"/>
      <c r="FS81" s="24"/>
      <c r="FT81" s="24"/>
      <c r="FU81" s="24"/>
      <c r="FV81" s="24"/>
      <c r="FW81" s="24"/>
      <c r="FX81" s="24"/>
      <c r="FY81" s="24"/>
      <c r="FZ81" s="24"/>
      <c r="GA81" s="24"/>
      <c r="GB81" s="24"/>
      <c r="GC81" s="24"/>
      <c r="GD81" s="24"/>
      <c r="GE81" s="24"/>
    </row>
    <row r="82" spans="1:187" ht="15.75" x14ac:dyDescent="0.25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  <c r="BD82" s="24"/>
      <c r="BE82" s="24"/>
      <c r="BF82" s="24"/>
      <c r="BG82" s="24"/>
      <c r="BH82" s="24"/>
      <c r="BI82" s="24"/>
      <c r="BJ82" s="24"/>
      <c r="BK82" s="24"/>
      <c r="BL82" s="24"/>
      <c r="BM82" s="24"/>
      <c r="BN82" s="24"/>
      <c r="BO82" s="24"/>
      <c r="BP82" s="24"/>
      <c r="BQ82" s="24"/>
      <c r="BR82" s="24"/>
      <c r="BS82" s="24"/>
      <c r="BT82" s="24"/>
      <c r="BU82" s="24"/>
      <c r="BV82" s="24"/>
      <c r="BW82" s="24"/>
      <c r="BX82" s="24"/>
      <c r="BY82" s="24"/>
      <c r="BZ82" s="131" t="s">
        <v>175</v>
      </c>
      <c r="CA82" s="24"/>
      <c r="CB82" s="24"/>
      <c r="CC82" s="24"/>
      <c r="CD82" s="24"/>
      <c r="CE82" s="24"/>
      <c r="CF82" s="24"/>
      <c r="CG82" s="24"/>
      <c r="CH82" s="24"/>
      <c r="CI82" s="24"/>
      <c r="CJ82" s="24"/>
      <c r="CK82" s="24"/>
      <c r="CL82" s="24"/>
      <c r="CM82" s="24"/>
      <c r="CN82" s="24"/>
      <c r="CO82" s="24"/>
      <c r="CP82" s="24"/>
      <c r="CQ82" s="128" t="s">
        <v>463</v>
      </c>
      <c r="CR82" s="24"/>
      <c r="CS82" s="24"/>
      <c r="CT82" s="24"/>
      <c r="CU82" s="24"/>
      <c r="CV82" s="24"/>
      <c r="CW82" s="24"/>
      <c r="CX82" s="24"/>
      <c r="CY82" s="24"/>
      <c r="CZ82" s="24"/>
      <c r="DA82" s="24"/>
      <c r="DB82" s="24"/>
      <c r="DC82" s="24"/>
      <c r="DD82" s="24"/>
      <c r="DE82" s="24"/>
      <c r="DF82" s="24"/>
      <c r="DG82" s="24"/>
      <c r="DH82" s="24"/>
      <c r="DI82" s="24"/>
      <c r="DJ82" s="24"/>
      <c r="DK82" s="24"/>
      <c r="DL82" s="24"/>
      <c r="DM82" s="24"/>
      <c r="DN82" s="24"/>
      <c r="DO82" s="24"/>
      <c r="DP82" s="24"/>
      <c r="DQ82" s="24"/>
      <c r="DR82" s="24"/>
      <c r="DS82" s="24"/>
      <c r="DT82" s="24"/>
      <c r="DU82" s="24"/>
      <c r="DV82" s="24"/>
      <c r="DW82" s="24"/>
      <c r="DX82" s="24"/>
      <c r="DY82" s="24"/>
      <c r="DZ82" s="24"/>
      <c r="EA82" s="24"/>
      <c r="EB82" s="24"/>
      <c r="EC82" s="24"/>
      <c r="ED82" s="24"/>
      <c r="EE82" s="24"/>
      <c r="EF82" s="24"/>
      <c r="EG82" s="24"/>
      <c r="EH82" s="24"/>
      <c r="EI82" s="24"/>
      <c r="EJ82" s="24"/>
      <c r="EK82" s="24"/>
      <c r="EL82" s="24"/>
      <c r="EM82" s="24"/>
      <c r="EN82" s="24"/>
      <c r="EO82" s="24"/>
      <c r="EP82" s="24"/>
      <c r="EQ82" s="24"/>
      <c r="ER82" s="24"/>
      <c r="ES82" s="24"/>
      <c r="ET82" s="24"/>
      <c r="EU82" s="24"/>
      <c r="EV82" s="24"/>
      <c r="EW82" s="24"/>
      <c r="EX82" s="24"/>
      <c r="EY82" s="24"/>
      <c r="EZ82" s="24"/>
      <c r="FA82" s="24"/>
      <c r="FB82" s="24"/>
      <c r="FC82" s="24"/>
      <c r="FD82" s="24"/>
      <c r="FE82" s="24"/>
      <c r="FF82" s="24"/>
      <c r="FG82" s="24"/>
      <c r="FH82" s="24"/>
      <c r="FI82" s="24"/>
      <c r="FJ82" s="24"/>
      <c r="FK82" s="24"/>
      <c r="FL82" s="24"/>
      <c r="FM82" s="24"/>
      <c r="FN82" s="24"/>
      <c r="FO82" s="24"/>
      <c r="FP82" s="24"/>
      <c r="FQ82" s="24"/>
      <c r="FR82" s="24"/>
      <c r="FS82" s="24"/>
      <c r="FT82" s="24"/>
      <c r="FU82" s="24"/>
      <c r="FV82" s="24"/>
      <c r="FW82" s="24"/>
      <c r="FX82" s="24"/>
      <c r="FY82" s="24"/>
      <c r="FZ82" s="24"/>
      <c r="GA82" s="24"/>
      <c r="GB82" s="24"/>
      <c r="GC82" s="24"/>
      <c r="GD82" s="24"/>
      <c r="GE82" s="24"/>
    </row>
    <row r="83" spans="1:187" ht="15.75" x14ac:dyDescent="0.25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  <c r="BD83" s="24"/>
      <c r="BE83" s="24"/>
      <c r="BF83" s="24"/>
      <c r="BG83" s="24"/>
      <c r="BH83" s="24"/>
      <c r="BI83" s="24"/>
      <c r="BJ83" s="24"/>
      <c r="BK83" s="24"/>
      <c r="BL83" s="24"/>
      <c r="BM83" s="24"/>
      <c r="BN83" s="24"/>
      <c r="BO83" s="24"/>
      <c r="BP83" s="24"/>
      <c r="BQ83" s="24"/>
      <c r="BR83" s="24"/>
      <c r="BS83" s="24"/>
      <c r="BT83" s="24"/>
      <c r="BU83" s="24"/>
      <c r="BV83" s="24"/>
      <c r="BW83" s="24"/>
      <c r="BX83" s="24"/>
      <c r="BY83" s="24"/>
      <c r="BZ83" s="131" t="s">
        <v>176</v>
      </c>
      <c r="CA83" s="24"/>
      <c r="CB83" s="24"/>
      <c r="CC83" s="24"/>
      <c r="CD83" s="24"/>
      <c r="CE83" s="24"/>
      <c r="CF83" s="24"/>
      <c r="CG83" s="24"/>
      <c r="CH83" s="24"/>
      <c r="CI83" s="24"/>
      <c r="CJ83" s="24"/>
      <c r="CK83" s="24"/>
      <c r="CL83" s="24"/>
      <c r="CM83" s="24"/>
      <c r="CN83" s="24"/>
      <c r="CO83" s="24"/>
      <c r="CP83" s="24"/>
      <c r="CQ83" s="128" t="s">
        <v>573</v>
      </c>
      <c r="CR83" s="24"/>
      <c r="CS83" s="24"/>
      <c r="CT83" s="24"/>
      <c r="CU83" s="24"/>
      <c r="CV83" s="24"/>
      <c r="CW83" s="24"/>
      <c r="CX83" s="24"/>
      <c r="CY83" s="24"/>
      <c r="CZ83" s="24"/>
      <c r="DA83" s="24"/>
      <c r="DB83" s="24"/>
      <c r="DC83" s="24"/>
      <c r="DD83" s="24"/>
      <c r="DE83" s="24"/>
      <c r="DF83" s="24"/>
      <c r="DG83" s="24"/>
      <c r="DH83" s="24"/>
      <c r="DI83" s="24"/>
      <c r="DJ83" s="24"/>
      <c r="DK83" s="24"/>
      <c r="DL83" s="24"/>
      <c r="DM83" s="24"/>
      <c r="DN83" s="24"/>
      <c r="DO83" s="24"/>
      <c r="DP83" s="24"/>
      <c r="DQ83" s="24"/>
      <c r="DR83" s="24"/>
      <c r="DS83" s="24"/>
      <c r="DT83" s="24"/>
      <c r="DU83" s="24"/>
      <c r="DV83" s="24"/>
      <c r="DW83" s="24"/>
      <c r="DX83" s="24"/>
      <c r="DY83" s="24"/>
      <c r="DZ83" s="24"/>
      <c r="EA83" s="24"/>
      <c r="EB83" s="24"/>
      <c r="EC83" s="24"/>
      <c r="ED83" s="24"/>
      <c r="EE83" s="24"/>
      <c r="EF83" s="24"/>
      <c r="EG83" s="24"/>
      <c r="EH83" s="24"/>
      <c r="EI83" s="24"/>
      <c r="EJ83" s="24"/>
      <c r="EK83" s="24"/>
      <c r="EL83" s="24"/>
      <c r="EM83" s="24"/>
      <c r="EN83" s="24"/>
      <c r="EO83" s="24"/>
      <c r="EP83" s="24"/>
      <c r="EQ83" s="24"/>
      <c r="ER83" s="24"/>
      <c r="ES83" s="24"/>
      <c r="ET83" s="24"/>
      <c r="EU83" s="24"/>
      <c r="EV83" s="24"/>
      <c r="EW83" s="24"/>
      <c r="EX83" s="24"/>
      <c r="EY83" s="24"/>
      <c r="EZ83" s="24"/>
      <c r="FA83" s="24"/>
      <c r="FB83" s="24"/>
      <c r="FC83" s="24"/>
      <c r="FD83" s="24"/>
      <c r="FE83" s="24"/>
      <c r="FF83" s="24"/>
      <c r="FG83" s="24"/>
      <c r="FH83" s="24"/>
      <c r="FI83" s="24"/>
      <c r="FJ83" s="24"/>
      <c r="FK83" s="24"/>
      <c r="FL83" s="24"/>
      <c r="FM83" s="24"/>
      <c r="FN83" s="24"/>
      <c r="FO83" s="24"/>
      <c r="FP83" s="24"/>
      <c r="FQ83" s="24"/>
      <c r="FR83" s="24"/>
      <c r="FS83" s="24"/>
      <c r="FT83" s="24"/>
      <c r="FU83" s="24"/>
      <c r="FV83" s="24"/>
      <c r="FW83" s="24"/>
      <c r="FX83" s="24"/>
      <c r="FY83" s="24"/>
      <c r="FZ83" s="24"/>
      <c r="GA83" s="24"/>
      <c r="GB83" s="24"/>
      <c r="GC83" s="24"/>
      <c r="GD83" s="24"/>
      <c r="GE83" s="24"/>
    </row>
    <row r="84" spans="1:187" ht="15.75" x14ac:dyDescent="0.25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  <c r="AT84" s="24"/>
      <c r="AU84" s="24"/>
      <c r="AV84" s="24"/>
      <c r="AW84" s="24"/>
      <c r="AX84" s="24"/>
      <c r="AY84" s="24"/>
      <c r="AZ84" s="24"/>
      <c r="BA84" s="24"/>
      <c r="BB84" s="24"/>
      <c r="BC84" s="24"/>
      <c r="BD84" s="24"/>
      <c r="BE84" s="24"/>
      <c r="BF84" s="24"/>
      <c r="BG84" s="24"/>
      <c r="BH84" s="24"/>
      <c r="BI84" s="24"/>
      <c r="BJ84" s="24"/>
      <c r="BK84" s="24"/>
      <c r="BL84" s="24"/>
      <c r="BM84" s="24"/>
      <c r="BN84" s="24"/>
      <c r="BO84" s="24"/>
      <c r="BP84" s="24"/>
      <c r="BQ84" s="24"/>
      <c r="BR84" s="24"/>
      <c r="BS84" s="24"/>
      <c r="BT84" s="24"/>
      <c r="BU84" s="24"/>
      <c r="BV84" s="24"/>
      <c r="BW84" s="24"/>
      <c r="BX84" s="24"/>
      <c r="BY84" s="24"/>
      <c r="BZ84" s="131" t="s">
        <v>177</v>
      </c>
      <c r="CA84" s="24"/>
      <c r="CB84" s="24"/>
      <c r="CC84" s="24"/>
      <c r="CD84" s="24"/>
      <c r="CE84" s="24"/>
      <c r="CF84" s="24"/>
      <c r="CG84" s="24"/>
      <c r="CH84" s="24"/>
      <c r="CI84" s="24"/>
      <c r="CJ84" s="24"/>
      <c r="CK84" s="24"/>
      <c r="CL84" s="24"/>
      <c r="CM84" s="24"/>
      <c r="CN84" s="24"/>
      <c r="CO84" s="24"/>
      <c r="CP84" s="24"/>
      <c r="CQ84" s="128" t="s">
        <v>464</v>
      </c>
      <c r="CR84" s="24"/>
      <c r="CS84" s="24"/>
      <c r="CT84" s="24"/>
      <c r="CU84" s="24"/>
      <c r="CV84" s="24"/>
      <c r="CW84" s="24"/>
      <c r="CX84" s="24"/>
      <c r="CY84" s="24"/>
      <c r="CZ84" s="24"/>
      <c r="DA84" s="24"/>
      <c r="DB84" s="24"/>
      <c r="DC84" s="24"/>
      <c r="DD84" s="24"/>
      <c r="DE84" s="24"/>
      <c r="DF84" s="24"/>
      <c r="DG84" s="24"/>
      <c r="DH84" s="24"/>
      <c r="DI84" s="24"/>
      <c r="DJ84" s="24"/>
      <c r="DK84" s="24"/>
      <c r="DL84" s="24"/>
      <c r="DM84" s="24"/>
      <c r="DN84" s="24"/>
      <c r="DO84" s="24"/>
      <c r="DP84" s="24"/>
      <c r="DQ84" s="24"/>
      <c r="DR84" s="24"/>
      <c r="DS84" s="24"/>
      <c r="DT84" s="24"/>
      <c r="DU84" s="24"/>
      <c r="DV84" s="24"/>
      <c r="DW84" s="24"/>
      <c r="DX84" s="24"/>
      <c r="DY84" s="24"/>
      <c r="DZ84" s="24"/>
      <c r="EA84" s="24"/>
      <c r="EB84" s="24"/>
      <c r="EC84" s="24"/>
      <c r="ED84" s="24"/>
      <c r="EE84" s="24"/>
      <c r="EF84" s="24"/>
      <c r="EG84" s="24"/>
      <c r="EH84" s="24"/>
      <c r="EI84" s="24"/>
      <c r="EJ84" s="24"/>
      <c r="EK84" s="24"/>
      <c r="EL84" s="24"/>
      <c r="EM84" s="24"/>
      <c r="EN84" s="24"/>
      <c r="EO84" s="24"/>
      <c r="EP84" s="24"/>
      <c r="EQ84" s="24"/>
      <c r="ER84" s="24"/>
      <c r="ES84" s="24"/>
      <c r="ET84" s="24"/>
      <c r="EU84" s="24"/>
      <c r="EV84" s="24"/>
      <c r="EW84" s="24"/>
      <c r="EX84" s="24"/>
      <c r="EY84" s="24"/>
      <c r="EZ84" s="24"/>
      <c r="FA84" s="24"/>
      <c r="FB84" s="24"/>
      <c r="FC84" s="24"/>
      <c r="FD84" s="24"/>
      <c r="FE84" s="24"/>
      <c r="FF84" s="24"/>
      <c r="FG84" s="24"/>
      <c r="FH84" s="24"/>
      <c r="FI84" s="24"/>
      <c r="FJ84" s="24"/>
      <c r="FK84" s="24"/>
      <c r="FL84" s="24"/>
      <c r="FM84" s="24"/>
      <c r="FN84" s="24"/>
      <c r="FO84" s="24"/>
      <c r="FP84" s="24"/>
      <c r="FQ84" s="24"/>
      <c r="FR84" s="24"/>
      <c r="FS84" s="24"/>
      <c r="FT84" s="24"/>
      <c r="FU84" s="24"/>
      <c r="FV84" s="24"/>
      <c r="FW84" s="24"/>
      <c r="FX84" s="24"/>
      <c r="FY84" s="24"/>
      <c r="FZ84" s="24"/>
      <c r="GA84" s="24"/>
      <c r="GB84" s="24"/>
      <c r="GC84" s="24"/>
      <c r="GD84" s="24"/>
      <c r="GE84" s="24"/>
    </row>
    <row r="85" spans="1:187" ht="15.75" x14ac:dyDescent="0.25">
      <c r="A85" s="24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  <c r="AK85" s="24"/>
      <c r="AL85" s="24"/>
      <c r="AM85" s="24"/>
      <c r="AN85" s="24"/>
      <c r="AO85" s="24"/>
      <c r="AP85" s="24"/>
      <c r="AQ85" s="24"/>
      <c r="AR85" s="24"/>
      <c r="AS85" s="24"/>
      <c r="AT85" s="24"/>
      <c r="AU85" s="24"/>
      <c r="AV85" s="24"/>
      <c r="AW85" s="24"/>
      <c r="AX85" s="24"/>
      <c r="AY85" s="24"/>
      <c r="AZ85" s="24"/>
      <c r="BA85" s="24"/>
      <c r="BB85" s="24"/>
      <c r="BC85" s="24"/>
      <c r="BD85" s="24"/>
      <c r="BE85" s="24"/>
      <c r="BF85" s="24"/>
      <c r="BG85" s="24"/>
      <c r="BH85" s="24"/>
      <c r="BI85" s="24"/>
      <c r="BJ85" s="24"/>
      <c r="BK85" s="24"/>
      <c r="BL85" s="24"/>
      <c r="BM85" s="24"/>
      <c r="BN85" s="24"/>
      <c r="BO85" s="24"/>
      <c r="BP85" s="24"/>
      <c r="BQ85" s="24"/>
      <c r="BR85" s="24"/>
      <c r="BS85" s="24"/>
      <c r="BT85" s="24"/>
      <c r="BU85" s="24"/>
      <c r="BV85" s="24"/>
      <c r="BW85" s="24"/>
      <c r="BX85" s="24"/>
      <c r="BY85" s="24"/>
      <c r="BZ85" s="131" t="s">
        <v>178</v>
      </c>
      <c r="CA85" s="24"/>
      <c r="CB85" s="24"/>
      <c r="CC85" s="24"/>
      <c r="CD85" s="24"/>
      <c r="CE85" s="24"/>
      <c r="CF85" s="24"/>
      <c r="CG85" s="24"/>
      <c r="CH85" s="24"/>
      <c r="CI85" s="24"/>
      <c r="CJ85" s="24"/>
      <c r="CK85" s="24"/>
      <c r="CL85" s="24"/>
      <c r="CM85" s="24"/>
      <c r="CN85" s="24"/>
      <c r="CO85" s="24"/>
      <c r="CP85" s="24"/>
      <c r="CQ85" s="128" t="s">
        <v>465</v>
      </c>
      <c r="CR85" s="24"/>
      <c r="CS85" s="24"/>
      <c r="CT85" s="24"/>
      <c r="CU85" s="24"/>
      <c r="CV85" s="24"/>
      <c r="CW85" s="24"/>
      <c r="CX85" s="24"/>
      <c r="CY85" s="24"/>
      <c r="CZ85" s="24"/>
      <c r="DA85" s="24"/>
      <c r="DB85" s="24"/>
      <c r="DC85" s="24"/>
      <c r="DD85" s="24"/>
      <c r="DE85" s="24"/>
      <c r="DF85" s="24"/>
      <c r="DG85" s="24"/>
      <c r="DH85" s="24"/>
      <c r="DI85" s="24"/>
      <c r="DJ85" s="24"/>
      <c r="DK85" s="24"/>
      <c r="DL85" s="24"/>
      <c r="DM85" s="24"/>
      <c r="DN85" s="24"/>
      <c r="DO85" s="24"/>
      <c r="DP85" s="24"/>
      <c r="DQ85" s="24"/>
      <c r="DR85" s="24"/>
      <c r="DS85" s="24"/>
      <c r="DT85" s="24"/>
      <c r="DU85" s="24"/>
      <c r="DV85" s="24"/>
      <c r="DW85" s="24"/>
      <c r="DX85" s="24"/>
      <c r="DY85" s="24"/>
      <c r="DZ85" s="24"/>
      <c r="EA85" s="24"/>
      <c r="EB85" s="24"/>
      <c r="EC85" s="24"/>
      <c r="ED85" s="24"/>
      <c r="EE85" s="24"/>
      <c r="EF85" s="24"/>
      <c r="EG85" s="24"/>
      <c r="EH85" s="24"/>
      <c r="EI85" s="24"/>
      <c r="EJ85" s="24"/>
      <c r="EK85" s="24"/>
      <c r="EL85" s="24"/>
      <c r="EM85" s="24"/>
      <c r="EN85" s="24"/>
      <c r="EO85" s="24"/>
      <c r="EP85" s="24"/>
      <c r="EQ85" s="24"/>
      <c r="ER85" s="24"/>
      <c r="ES85" s="24"/>
      <c r="ET85" s="24"/>
      <c r="EU85" s="24"/>
      <c r="EV85" s="24"/>
      <c r="EW85" s="24"/>
      <c r="EX85" s="24"/>
      <c r="EY85" s="24"/>
      <c r="EZ85" s="24"/>
      <c r="FA85" s="24"/>
      <c r="FB85" s="24"/>
      <c r="FC85" s="24"/>
      <c r="FD85" s="24"/>
      <c r="FE85" s="24"/>
      <c r="FF85" s="24"/>
      <c r="FG85" s="24"/>
      <c r="FH85" s="24"/>
      <c r="FI85" s="24"/>
      <c r="FJ85" s="24"/>
      <c r="FK85" s="24"/>
      <c r="FL85" s="24"/>
      <c r="FM85" s="24"/>
      <c r="FN85" s="24"/>
      <c r="FO85" s="24"/>
      <c r="FP85" s="24"/>
      <c r="FQ85" s="24"/>
      <c r="FR85" s="24"/>
      <c r="FS85" s="24"/>
      <c r="FT85" s="24"/>
      <c r="FU85" s="24"/>
      <c r="FV85" s="24"/>
      <c r="FW85" s="24"/>
      <c r="FX85" s="24"/>
      <c r="FY85" s="24"/>
      <c r="FZ85" s="24"/>
      <c r="GA85" s="24"/>
      <c r="GB85" s="24"/>
      <c r="GC85" s="24"/>
      <c r="GD85" s="24"/>
      <c r="GE85" s="24"/>
    </row>
    <row r="86" spans="1:187" ht="15.75" x14ac:dyDescent="0.25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4"/>
      <c r="AS86" s="24"/>
      <c r="AT86" s="24"/>
      <c r="AU86" s="24"/>
      <c r="AV86" s="24"/>
      <c r="AW86" s="24"/>
      <c r="AX86" s="24"/>
      <c r="AY86" s="24"/>
      <c r="AZ86" s="24"/>
      <c r="BA86" s="24"/>
      <c r="BB86" s="24"/>
      <c r="BC86" s="24"/>
      <c r="BD86" s="24"/>
      <c r="BE86" s="24"/>
      <c r="BF86" s="24"/>
      <c r="BG86" s="24"/>
      <c r="BH86" s="24"/>
      <c r="BI86" s="24"/>
      <c r="BJ86" s="24"/>
      <c r="BK86" s="24"/>
      <c r="BL86" s="24"/>
      <c r="BM86" s="24"/>
      <c r="BN86" s="24"/>
      <c r="BO86" s="24"/>
      <c r="BP86" s="24"/>
      <c r="BQ86" s="24"/>
      <c r="BR86" s="24"/>
      <c r="BS86" s="24"/>
      <c r="BT86" s="24"/>
      <c r="BU86" s="24"/>
      <c r="BV86" s="24"/>
      <c r="BW86" s="24"/>
      <c r="BX86" s="24"/>
      <c r="BY86" s="24"/>
      <c r="BZ86" s="131" t="s">
        <v>179</v>
      </c>
      <c r="CA86" s="24"/>
      <c r="CB86" s="24"/>
      <c r="CC86" s="24"/>
      <c r="CD86" s="24"/>
      <c r="CE86" s="24"/>
      <c r="CF86" s="24"/>
      <c r="CG86" s="24"/>
      <c r="CH86" s="24"/>
      <c r="CI86" s="24"/>
      <c r="CJ86" s="24"/>
      <c r="CK86" s="24"/>
      <c r="CL86" s="24"/>
      <c r="CM86" s="24"/>
      <c r="CN86" s="24"/>
      <c r="CO86" s="24"/>
      <c r="CP86" s="24"/>
      <c r="CQ86" s="128" t="s">
        <v>466</v>
      </c>
      <c r="CR86" s="24"/>
      <c r="CS86" s="24"/>
      <c r="CT86" s="24"/>
      <c r="CU86" s="24"/>
      <c r="CV86" s="24"/>
      <c r="CW86" s="24"/>
      <c r="CX86" s="24"/>
      <c r="CY86" s="24"/>
      <c r="CZ86" s="24"/>
      <c r="DA86" s="24"/>
      <c r="DB86" s="24"/>
      <c r="DC86" s="24"/>
      <c r="DD86" s="24"/>
      <c r="DE86" s="24"/>
      <c r="DF86" s="24"/>
      <c r="DG86" s="24"/>
      <c r="DH86" s="24"/>
      <c r="DI86" s="24"/>
      <c r="DJ86" s="24"/>
      <c r="DK86" s="24"/>
      <c r="DL86" s="24"/>
      <c r="DM86" s="24"/>
      <c r="DN86" s="24"/>
      <c r="DO86" s="24"/>
      <c r="DP86" s="24"/>
      <c r="DQ86" s="24"/>
      <c r="DR86" s="24"/>
      <c r="DS86" s="24"/>
      <c r="DT86" s="24"/>
      <c r="DU86" s="24"/>
      <c r="DV86" s="24"/>
      <c r="DW86" s="24"/>
      <c r="DX86" s="24"/>
      <c r="DY86" s="24"/>
      <c r="DZ86" s="24"/>
      <c r="EA86" s="24"/>
      <c r="EB86" s="24"/>
      <c r="EC86" s="24"/>
      <c r="ED86" s="24"/>
      <c r="EE86" s="24"/>
      <c r="EF86" s="24"/>
      <c r="EG86" s="24"/>
      <c r="EH86" s="24"/>
      <c r="EI86" s="24"/>
      <c r="EJ86" s="24"/>
      <c r="EK86" s="24"/>
      <c r="EL86" s="24"/>
      <c r="EM86" s="24"/>
      <c r="EN86" s="24"/>
      <c r="EO86" s="24"/>
      <c r="EP86" s="24"/>
      <c r="EQ86" s="24"/>
      <c r="ER86" s="24"/>
      <c r="ES86" s="24"/>
      <c r="ET86" s="24"/>
      <c r="EU86" s="24"/>
      <c r="EV86" s="24"/>
      <c r="EW86" s="24"/>
      <c r="EX86" s="24"/>
      <c r="EY86" s="24"/>
      <c r="EZ86" s="24"/>
      <c r="FA86" s="24"/>
      <c r="FB86" s="24"/>
      <c r="FC86" s="24"/>
      <c r="FD86" s="24"/>
      <c r="FE86" s="24"/>
      <c r="FF86" s="24"/>
      <c r="FG86" s="24"/>
      <c r="FH86" s="24"/>
      <c r="FI86" s="24"/>
      <c r="FJ86" s="24"/>
      <c r="FK86" s="24"/>
      <c r="FL86" s="24"/>
      <c r="FM86" s="24"/>
      <c r="FN86" s="24"/>
      <c r="FO86" s="24"/>
      <c r="FP86" s="24"/>
      <c r="FQ86" s="24"/>
      <c r="FR86" s="24"/>
      <c r="FS86" s="24"/>
      <c r="FT86" s="24"/>
      <c r="FU86" s="24"/>
      <c r="FV86" s="24"/>
      <c r="FW86" s="24"/>
      <c r="FX86" s="24"/>
      <c r="FY86" s="24"/>
      <c r="FZ86" s="24"/>
      <c r="GA86" s="24"/>
      <c r="GB86" s="24"/>
      <c r="GC86" s="24"/>
      <c r="GD86" s="24"/>
      <c r="GE86" s="24"/>
    </row>
    <row r="87" spans="1:187" ht="15.75" x14ac:dyDescent="0.25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  <c r="AS87" s="24"/>
      <c r="AT87" s="24"/>
      <c r="AU87" s="24"/>
      <c r="AV87" s="24"/>
      <c r="AW87" s="24"/>
      <c r="AX87" s="24"/>
      <c r="AY87" s="24"/>
      <c r="AZ87" s="24"/>
      <c r="BA87" s="24"/>
      <c r="BB87" s="24"/>
      <c r="BC87" s="24"/>
      <c r="BD87" s="24"/>
      <c r="BE87" s="24"/>
      <c r="BF87" s="24"/>
      <c r="BG87" s="24"/>
      <c r="BH87" s="24"/>
      <c r="BI87" s="24"/>
      <c r="BJ87" s="24"/>
      <c r="BK87" s="24"/>
      <c r="BL87" s="24"/>
      <c r="BM87" s="24"/>
      <c r="BN87" s="24"/>
      <c r="BO87" s="24"/>
      <c r="BP87" s="24"/>
      <c r="BQ87" s="24"/>
      <c r="BR87" s="24"/>
      <c r="BS87" s="24"/>
      <c r="BT87" s="24"/>
      <c r="BU87" s="24"/>
      <c r="BV87" s="24"/>
      <c r="BW87" s="24"/>
      <c r="BX87" s="24"/>
      <c r="BY87" s="24"/>
      <c r="BZ87" s="131" t="s">
        <v>180</v>
      </c>
      <c r="CA87" s="24"/>
      <c r="CB87" s="24"/>
      <c r="CC87" s="24"/>
      <c r="CD87" s="24"/>
      <c r="CE87" s="24"/>
      <c r="CF87" s="24"/>
      <c r="CG87" s="24"/>
      <c r="CH87" s="24"/>
      <c r="CI87" s="24"/>
      <c r="CJ87" s="24"/>
      <c r="CK87" s="24"/>
      <c r="CL87" s="24"/>
      <c r="CM87" s="24"/>
      <c r="CN87" s="24"/>
      <c r="CO87" s="24"/>
      <c r="CP87" s="24"/>
      <c r="CQ87" s="128" t="s">
        <v>572</v>
      </c>
      <c r="CR87" s="24"/>
      <c r="CS87" s="24"/>
      <c r="CT87" s="24"/>
      <c r="CU87" s="24"/>
      <c r="CV87" s="24"/>
      <c r="CW87" s="24"/>
      <c r="CX87" s="24"/>
      <c r="CY87" s="24"/>
      <c r="CZ87" s="24"/>
      <c r="DA87" s="24"/>
      <c r="DB87" s="24"/>
      <c r="DC87" s="24"/>
      <c r="DD87" s="24"/>
      <c r="DE87" s="24"/>
      <c r="DF87" s="24"/>
      <c r="DG87" s="24"/>
      <c r="DH87" s="24"/>
      <c r="DI87" s="24"/>
      <c r="DJ87" s="24"/>
      <c r="DK87" s="24"/>
      <c r="DL87" s="24"/>
      <c r="DM87" s="24"/>
      <c r="DN87" s="24"/>
      <c r="DO87" s="24"/>
      <c r="DP87" s="24"/>
      <c r="DQ87" s="24"/>
      <c r="DR87" s="24"/>
      <c r="DS87" s="24"/>
      <c r="DT87" s="24"/>
      <c r="DU87" s="24"/>
      <c r="DV87" s="24"/>
      <c r="DW87" s="24"/>
      <c r="DX87" s="24"/>
      <c r="DY87" s="24"/>
      <c r="DZ87" s="24"/>
      <c r="EA87" s="24"/>
      <c r="EB87" s="24"/>
      <c r="EC87" s="24"/>
      <c r="ED87" s="24"/>
      <c r="EE87" s="24"/>
      <c r="EF87" s="24"/>
      <c r="EG87" s="24"/>
      <c r="EH87" s="24"/>
      <c r="EI87" s="24"/>
      <c r="EJ87" s="24"/>
      <c r="EK87" s="24"/>
      <c r="EL87" s="24"/>
      <c r="EM87" s="24"/>
      <c r="EN87" s="24"/>
      <c r="EO87" s="24"/>
      <c r="EP87" s="24"/>
      <c r="EQ87" s="24"/>
      <c r="ER87" s="24"/>
      <c r="ES87" s="24"/>
      <c r="ET87" s="24"/>
      <c r="EU87" s="24"/>
      <c r="EV87" s="24"/>
      <c r="EW87" s="24"/>
      <c r="EX87" s="24"/>
      <c r="EY87" s="24"/>
      <c r="EZ87" s="24"/>
      <c r="FA87" s="24"/>
      <c r="FB87" s="24"/>
      <c r="FC87" s="24"/>
      <c r="FD87" s="24"/>
      <c r="FE87" s="24"/>
      <c r="FF87" s="24"/>
      <c r="FG87" s="24"/>
      <c r="FH87" s="24"/>
      <c r="FI87" s="24"/>
      <c r="FJ87" s="24"/>
      <c r="FK87" s="24"/>
      <c r="FL87" s="24"/>
      <c r="FM87" s="24"/>
      <c r="FN87" s="24"/>
      <c r="FO87" s="24"/>
      <c r="FP87" s="24"/>
      <c r="FQ87" s="24"/>
      <c r="FR87" s="24"/>
      <c r="FS87" s="24"/>
      <c r="FT87" s="24"/>
      <c r="FU87" s="24"/>
      <c r="FV87" s="24"/>
      <c r="FW87" s="24"/>
      <c r="FX87" s="24"/>
      <c r="FY87" s="24"/>
      <c r="FZ87" s="24"/>
      <c r="GA87" s="24"/>
      <c r="GB87" s="24"/>
      <c r="GC87" s="24"/>
      <c r="GD87" s="24"/>
      <c r="GE87" s="24"/>
    </row>
    <row r="88" spans="1:187" ht="15.75" x14ac:dyDescent="0.25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4"/>
      <c r="AS88" s="24"/>
      <c r="AT88" s="24"/>
      <c r="AU88" s="24"/>
      <c r="AV88" s="24"/>
      <c r="AW88" s="24"/>
      <c r="AX88" s="24"/>
      <c r="AY88" s="24"/>
      <c r="AZ88" s="24"/>
      <c r="BA88" s="24"/>
      <c r="BB88" s="24"/>
      <c r="BC88" s="24"/>
      <c r="BD88" s="24"/>
      <c r="BE88" s="24"/>
      <c r="BF88" s="24"/>
      <c r="BG88" s="24"/>
      <c r="BH88" s="24"/>
      <c r="BI88" s="24"/>
      <c r="BJ88" s="24"/>
      <c r="BK88" s="24"/>
      <c r="BL88" s="24"/>
      <c r="BM88" s="24"/>
      <c r="BN88" s="24"/>
      <c r="BO88" s="24"/>
      <c r="BP88" s="24"/>
      <c r="BQ88" s="24"/>
      <c r="BR88" s="24"/>
      <c r="BS88" s="24"/>
      <c r="BT88" s="24"/>
      <c r="BU88" s="24"/>
      <c r="BV88" s="24"/>
      <c r="BW88" s="24"/>
      <c r="BX88" s="24"/>
      <c r="BY88" s="24"/>
      <c r="BZ88" s="131" t="s">
        <v>181</v>
      </c>
      <c r="CA88" s="24"/>
      <c r="CB88" s="24"/>
      <c r="CC88" s="24"/>
      <c r="CD88" s="24"/>
      <c r="CE88" s="24"/>
      <c r="CF88" s="24"/>
      <c r="CG88" s="24"/>
      <c r="CH88" s="24"/>
      <c r="CI88" s="24"/>
      <c r="CJ88" s="24"/>
      <c r="CK88" s="24"/>
      <c r="CL88" s="24"/>
      <c r="CM88" s="24"/>
      <c r="CN88" s="24"/>
      <c r="CO88" s="24"/>
      <c r="CP88" s="24"/>
      <c r="CQ88" s="128" t="s">
        <v>467</v>
      </c>
      <c r="CR88" s="24"/>
      <c r="CS88" s="24"/>
      <c r="CT88" s="24"/>
      <c r="CU88" s="24"/>
      <c r="CV88" s="24"/>
      <c r="CW88" s="24"/>
      <c r="CX88" s="24"/>
      <c r="CY88" s="24"/>
      <c r="CZ88" s="24"/>
      <c r="DA88" s="24"/>
      <c r="DB88" s="24"/>
      <c r="DC88" s="24"/>
      <c r="DD88" s="24"/>
      <c r="DE88" s="24"/>
      <c r="DF88" s="24"/>
      <c r="DG88" s="24"/>
      <c r="DH88" s="24"/>
      <c r="DI88" s="24"/>
      <c r="DJ88" s="24"/>
      <c r="DK88" s="24"/>
      <c r="DL88" s="24"/>
      <c r="DM88" s="24"/>
      <c r="DN88" s="24"/>
      <c r="DO88" s="24"/>
      <c r="DP88" s="24"/>
      <c r="DQ88" s="24"/>
      <c r="DR88" s="24"/>
      <c r="DS88" s="24"/>
      <c r="DT88" s="24"/>
      <c r="DU88" s="24"/>
      <c r="DV88" s="24"/>
      <c r="DW88" s="24"/>
      <c r="DX88" s="24"/>
      <c r="DY88" s="24"/>
      <c r="DZ88" s="24"/>
      <c r="EA88" s="24"/>
      <c r="EB88" s="24"/>
      <c r="EC88" s="24"/>
      <c r="ED88" s="24"/>
      <c r="EE88" s="24"/>
      <c r="EF88" s="24"/>
      <c r="EG88" s="24"/>
      <c r="EH88" s="24"/>
      <c r="EI88" s="24"/>
      <c r="EJ88" s="24"/>
      <c r="EK88" s="24"/>
      <c r="EL88" s="24"/>
      <c r="EM88" s="24"/>
      <c r="EN88" s="24"/>
      <c r="EO88" s="24"/>
      <c r="EP88" s="24"/>
      <c r="EQ88" s="24"/>
      <c r="ER88" s="24"/>
      <c r="ES88" s="24"/>
      <c r="ET88" s="24"/>
      <c r="EU88" s="24"/>
      <c r="EV88" s="24"/>
      <c r="EW88" s="24"/>
      <c r="EX88" s="24"/>
      <c r="EY88" s="24"/>
      <c r="EZ88" s="24"/>
      <c r="FA88" s="24"/>
      <c r="FB88" s="24"/>
      <c r="FC88" s="24"/>
      <c r="FD88" s="24"/>
      <c r="FE88" s="24"/>
      <c r="FF88" s="24"/>
      <c r="FG88" s="24"/>
      <c r="FH88" s="24"/>
      <c r="FI88" s="24"/>
      <c r="FJ88" s="24"/>
      <c r="FK88" s="24"/>
      <c r="FL88" s="24"/>
      <c r="FM88" s="24"/>
      <c r="FN88" s="24"/>
      <c r="FO88" s="24"/>
      <c r="FP88" s="24"/>
      <c r="FQ88" s="24"/>
      <c r="FR88" s="24"/>
      <c r="FS88" s="24"/>
      <c r="FT88" s="24"/>
      <c r="FU88" s="24"/>
      <c r="FV88" s="24"/>
      <c r="FW88" s="24"/>
      <c r="FX88" s="24"/>
      <c r="FY88" s="24"/>
      <c r="FZ88" s="24"/>
      <c r="GA88" s="24"/>
      <c r="GB88" s="24"/>
      <c r="GC88" s="24"/>
      <c r="GD88" s="24"/>
      <c r="GE88" s="24"/>
    </row>
    <row r="89" spans="1:187" ht="15.75" x14ac:dyDescent="0.25">
      <c r="A89" s="24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4"/>
      <c r="AR89" s="24"/>
      <c r="AS89" s="24"/>
      <c r="AT89" s="24"/>
      <c r="AU89" s="24"/>
      <c r="AV89" s="24"/>
      <c r="AW89" s="24"/>
      <c r="AX89" s="24"/>
      <c r="AY89" s="24"/>
      <c r="AZ89" s="24"/>
      <c r="BA89" s="24"/>
      <c r="BB89" s="24"/>
      <c r="BC89" s="24"/>
      <c r="BD89" s="24"/>
      <c r="BE89" s="24"/>
      <c r="BF89" s="24"/>
      <c r="BG89" s="24"/>
      <c r="BH89" s="24"/>
      <c r="BI89" s="24"/>
      <c r="BJ89" s="24"/>
      <c r="BK89" s="24"/>
      <c r="BL89" s="24"/>
      <c r="BM89" s="24"/>
      <c r="BN89" s="24"/>
      <c r="BO89" s="24"/>
      <c r="BP89" s="24"/>
      <c r="BQ89" s="24"/>
      <c r="BR89" s="24"/>
      <c r="BS89" s="24"/>
      <c r="BT89" s="24"/>
      <c r="BU89" s="24"/>
      <c r="BV89" s="24"/>
      <c r="BW89" s="24"/>
      <c r="BX89" s="24"/>
      <c r="BY89" s="24"/>
      <c r="BZ89" s="131" t="s">
        <v>182</v>
      </c>
      <c r="CA89" s="24"/>
      <c r="CB89" s="24"/>
      <c r="CC89" s="24"/>
      <c r="CD89" s="24"/>
      <c r="CE89" s="24"/>
      <c r="CF89" s="24"/>
      <c r="CG89" s="24"/>
      <c r="CH89" s="24"/>
      <c r="CI89" s="24"/>
      <c r="CJ89" s="24"/>
      <c r="CK89" s="24"/>
      <c r="CL89" s="24"/>
      <c r="CM89" s="24"/>
      <c r="CN89" s="24"/>
      <c r="CO89" s="24"/>
      <c r="CP89" s="24"/>
      <c r="CQ89" s="128" t="s">
        <v>468</v>
      </c>
      <c r="CR89" s="24"/>
      <c r="CS89" s="24"/>
      <c r="CT89" s="24"/>
      <c r="CU89" s="24"/>
      <c r="CV89" s="24"/>
      <c r="CW89" s="24"/>
      <c r="CX89" s="24"/>
      <c r="CY89" s="24"/>
      <c r="CZ89" s="24"/>
      <c r="DA89" s="24"/>
      <c r="DB89" s="24"/>
      <c r="DC89" s="24"/>
      <c r="DD89" s="24"/>
      <c r="DE89" s="24"/>
      <c r="DF89" s="24"/>
      <c r="DG89" s="24"/>
      <c r="DH89" s="24"/>
      <c r="DI89" s="24"/>
      <c r="DJ89" s="24"/>
      <c r="DK89" s="24"/>
      <c r="DL89" s="24"/>
      <c r="DM89" s="24"/>
      <c r="DN89" s="24"/>
      <c r="DO89" s="24"/>
      <c r="DP89" s="24"/>
      <c r="DQ89" s="24"/>
      <c r="DR89" s="24"/>
      <c r="DS89" s="24"/>
      <c r="DT89" s="24"/>
      <c r="DU89" s="24"/>
      <c r="DV89" s="24"/>
      <c r="DW89" s="24"/>
      <c r="DX89" s="24"/>
      <c r="DY89" s="24"/>
      <c r="DZ89" s="24"/>
      <c r="EA89" s="24"/>
      <c r="EB89" s="24"/>
      <c r="EC89" s="24"/>
      <c r="ED89" s="24"/>
      <c r="EE89" s="24"/>
      <c r="EF89" s="24"/>
      <c r="EG89" s="24"/>
      <c r="EH89" s="24"/>
      <c r="EI89" s="24"/>
      <c r="EJ89" s="24"/>
      <c r="EK89" s="24"/>
      <c r="EL89" s="24"/>
      <c r="EM89" s="24"/>
      <c r="EN89" s="24"/>
      <c r="EO89" s="24"/>
      <c r="EP89" s="24"/>
      <c r="EQ89" s="24"/>
      <c r="ER89" s="24"/>
      <c r="ES89" s="24"/>
      <c r="ET89" s="24"/>
      <c r="EU89" s="24"/>
      <c r="EV89" s="24"/>
      <c r="EW89" s="24"/>
      <c r="EX89" s="24"/>
      <c r="EY89" s="24"/>
      <c r="EZ89" s="24"/>
      <c r="FA89" s="24"/>
      <c r="FB89" s="24"/>
      <c r="FC89" s="24"/>
      <c r="FD89" s="24"/>
      <c r="FE89" s="24"/>
      <c r="FF89" s="24"/>
      <c r="FG89" s="24"/>
      <c r="FH89" s="24"/>
      <c r="FI89" s="24"/>
      <c r="FJ89" s="24"/>
      <c r="FK89" s="24"/>
      <c r="FL89" s="24"/>
      <c r="FM89" s="24"/>
      <c r="FN89" s="24"/>
      <c r="FO89" s="24"/>
      <c r="FP89" s="24"/>
      <c r="FQ89" s="24"/>
      <c r="FR89" s="24"/>
      <c r="FS89" s="24"/>
      <c r="FT89" s="24"/>
      <c r="FU89" s="24"/>
      <c r="FV89" s="24"/>
      <c r="FW89" s="24"/>
      <c r="FX89" s="24"/>
      <c r="FY89" s="24"/>
      <c r="FZ89" s="24"/>
      <c r="GA89" s="24"/>
      <c r="GB89" s="24"/>
      <c r="GC89" s="24"/>
      <c r="GD89" s="24"/>
      <c r="GE89" s="24"/>
    </row>
    <row r="90" spans="1:187" ht="15.75" x14ac:dyDescent="0.25">
      <c r="A90" s="24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  <c r="AK90" s="24"/>
      <c r="AL90" s="24"/>
      <c r="AM90" s="24"/>
      <c r="AN90" s="24"/>
      <c r="AO90" s="24"/>
      <c r="AP90" s="24"/>
      <c r="AQ90" s="24"/>
      <c r="AR90" s="24"/>
      <c r="AS90" s="24"/>
      <c r="AT90" s="24"/>
      <c r="AU90" s="24"/>
      <c r="AV90" s="24"/>
      <c r="AW90" s="24"/>
      <c r="AX90" s="24"/>
      <c r="AY90" s="24"/>
      <c r="AZ90" s="24"/>
      <c r="BA90" s="24"/>
      <c r="BB90" s="24"/>
      <c r="BC90" s="24"/>
      <c r="BD90" s="24"/>
      <c r="BE90" s="24"/>
      <c r="BF90" s="24"/>
      <c r="BG90" s="24"/>
      <c r="BH90" s="24"/>
      <c r="BI90" s="24"/>
      <c r="BJ90" s="24"/>
      <c r="BK90" s="24"/>
      <c r="BL90" s="24"/>
      <c r="BM90" s="24"/>
      <c r="BN90" s="24"/>
      <c r="BO90" s="24"/>
      <c r="BP90" s="24"/>
      <c r="BQ90" s="24"/>
      <c r="BR90" s="24"/>
      <c r="BS90" s="24"/>
      <c r="BT90" s="24"/>
      <c r="BU90" s="24"/>
      <c r="BV90" s="24"/>
      <c r="BW90" s="24"/>
      <c r="BX90" s="24"/>
      <c r="BY90" s="24"/>
      <c r="BZ90" s="131" t="s">
        <v>183</v>
      </c>
      <c r="CA90" s="24"/>
      <c r="CB90" s="24"/>
      <c r="CC90" s="24"/>
      <c r="CD90" s="24"/>
      <c r="CE90" s="24"/>
      <c r="CF90" s="24"/>
      <c r="CG90" s="24"/>
      <c r="CH90" s="24"/>
      <c r="CI90" s="24"/>
      <c r="CJ90" s="24"/>
      <c r="CK90" s="24"/>
      <c r="CL90" s="24"/>
      <c r="CM90" s="24"/>
      <c r="CN90" s="24"/>
      <c r="CO90" s="24"/>
      <c r="CP90" s="24"/>
      <c r="CQ90" s="128" t="s">
        <v>469</v>
      </c>
      <c r="CR90" s="24"/>
      <c r="CS90" s="24"/>
      <c r="CT90" s="24"/>
      <c r="CU90" s="24"/>
      <c r="CV90" s="24"/>
      <c r="CW90" s="24"/>
      <c r="CX90" s="24"/>
      <c r="CY90" s="24"/>
      <c r="CZ90" s="24"/>
      <c r="DA90" s="24"/>
      <c r="DB90" s="24"/>
      <c r="DC90" s="24"/>
      <c r="DD90" s="24"/>
      <c r="DE90" s="24"/>
      <c r="DF90" s="24"/>
      <c r="DG90" s="24"/>
      <c r="DH90" s="24"/>
      <c r="DI90" s="24"/>
      <c r="DJ90" s="24"/>
      <c r="DK90" s="24"/>
      <c r="DL90" s="24"/>
      <c r="DM90" s="24"/>
      <c r="DN90" s="24"/>
      <c r="DO90" s="24"/>
      <c r="DP90" s="24"/>
      <c r="DQ90" s="24"/>
      <c r="DR90" s="24"/>
      <c r="DS90" s="24"/>
      <c r="DT90" s="24"/>
      <c r="DU90" s="24"/>
      <c r="DV90" s="24"/>
      <c r="DW90" s="24"/>
      <c r="DX90" s="24"/>
      <c r="DY90" s="24"/>
      <c r="DZ90" s="24"/>
      <c r="EA90" s="24"/>
      <c r="EB90" s="24"/>
      <c r="EC90" s="24"/>
      <c r="ED90" s="24"/>
      <c r="EE90" s="24"/>
      <c r="EF90" s="24"/>
      <c r="EG90" s="24"/>
      <c r="EH90" s="24"/>
      <c r="EI90" s="24"/>
      <c r="EJ90" s="24"/>
      <c r="EK90" s="24"/>
      <c r="EL90" s="24"/>
      <c r="EM90" s="24"/>
      <c r="EN90" s="24"/>
      <c r="EO90" s="24"/>
      <c r="EP90" s="24"/>
      <c r="EQ90" s="24"/>
      <c r="ER90" s="24"/>
      <c r="ES90" s="24"/>
      <c r="ET90" s="24"/>
      <c r="EU90" s="24"/>
      <c r="EV90" s="24"/>
      <c r="EW90" s="24"/>
      <c r="EX90" s="24"/>
      <c r="EY90" s="24"/>
      <c r="EZ90" s="24"/>
      <c r="FA90" s="24"/>
      <c r="FB90" s="24"/>
      <c r="FC90" s="24"/>
      <c r="FD90" s="24"/>
      <c r="FE90" s="24"/>
      <c r="FF90" s="24"/>
      <c r="FG90" s="24"/>
      <c r="FH90" s="24"/>
      <c r="FI90" s="24"/>
      <c r="FJ90" s="24"/>
      <c r="FK90" s="24"/>
      <c r="FL90" s="24"/>
      <c r="FM90" s="24"/>
      <c r="FN90" s="24"/>
      <c r="FO90" s="24"/>
      <c r="FP90" s="24"/>
      <c r="FQ90" s="24"/>
      <c r="FR90" s="24"/>
      <c r="FS90" s="24"/>
      <c r="FT90" s="24"/>
      <c r="FU90" s="24"/>
      <c r="FV90" s="24"/>
      <c r="FW90" s="24"/>
      <c r="FX90" s="24"/>
      <c r="FY90" s="24"/>
      <c r="FZ90" s="24"/>
      <c r="GA90" s="24"/>
      <c r="GB90" s="24"/>
      <c r="GC90" s="24"/>
      <c r="GD90" s="24"/>
      <c r="GE90" s="24"/>
    </row>
    <row r="91" spans="1:187" ht="15.75" x14ac:dyDescent="0.25">
      <c r="A91" s="24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4"/>
      <c r="AS91" s="24"/>
      <c r="AT91" s="24"/>
      <c r="AU91" s="24"/>
      <c r="AV91" s="24"/>
      <c r="AW91" s="24"/>
      <c r="AX91" s="24"/>
      <c r="AY91" s="24"/>
      <c r="AZ91" s="24"/>
      <c r="BA91" s="24"/>
      <c r="BB91" s="24"/>
      <c r="BC91" s="24"/>
      <c r="BD91" s="24"/>
      <c r="BE91" s="24"/>
      <c r="BF91" s="24"/>
      <c r="BG91" s="24"/>
      <c r="BH91" s="24"/>
      <c r="BI91" s="24"/>
      <c r="BJ91" s="24"/>
      <c r="BK91" s="24"/>
      <c r="BL91" s="24"/>
      <c r="BM91" s="24"/>
      <c r="BN91" s="24"/>
      <c r="BO91" s="24"/>
      <c r="BP91" s="24"/>
      <c r="BQ91" s="24"/>
      <c r="BR91" s="24"/>
      <c r="BS91" s="24"/>
      <c r="BT91" s="24"/>
      <c r="BU91" s="24"/>
      <c r="BV91" s="24"/>
      <c r="BW91" s="24"/>
      <c r="BX91" s="24"/>
      <c r="BY91" s="24"/>
      <c r="BZ91" s="131" t="s">
        <v>184</v>
      </c>
      <c r="CA91" s="24"/>
      <c r="CB91" s="24"/>
      <c r="CC91" s="24"/>
      <c r="CD91" s="24"/>
      <c r="CE91" s="24"/>
      <c r="CF91" s="24"/>
      <c r="CG91" s="24"/>
      <c r="CH91" s="24"/>
      <c r="CI91" s="24"/>
      <c r="CJ91" s="24"/>
      <c r="CK91" s="24"/>
      <c r="CL91" s="24"/>
      <c r="CM91" s="24"/>
      <c r="CN91" s="24"/>
      <c r="CO91" s="24"/>
      <c r="CP91" s="24"/>
      <c r="CQ91" s="128" t="s">
        <v>470</v>
      </c>
      <c r="CR91" s="24"/>
      <c r="CS91" s="24"/>
      <c r="CT91" s="24"/>
      <c r="CU91" s="24"/>
      <c r="CV91" s="24"/>
      <c r="CW91" s="24"/>
      <c r="CX91" s="24"/>
      <c r="CY91" s="24"/>
      <c r="CZ91" s="24"/>
      <c r="DA91" s="24"/>
      <c r="DB91" s="24"/>
      <c r="DC91" s="24"/>
      <c r="DD91" s="24"/>
      <c r="DE91" s="24"/>
      <c r="DF91" s="24"/>
      <c r="DG91" s="24"/>
      <c r="DH91" s="24"/>
      <c r="DI91" s="24"/>
      <c r="DJ91" s="24"/>
      <c r="DK91" s="24"/>
      <c r="DL91" s="24"/>
      <c r="DM91" s="24"/>
      <c r="DN91" s="24"/>
      <c r="DO91" s="24"/>
      <c r="DP91" s="24"/>
      <c r="DQ91" s="24"/>
      <c r="DR91" s="24"/>
      <c r="DS91" s="24"/>
      <c r="DT91" s="24"/>
      <c r="DU91" s="24"/>
      <c r="DV91" s="24"/>
      <c r="DW91" s="24"/>
      <c r="DX91" s="24"/>
      <c r="DY91" s="24"/>
      <c r="DZ91" s="24"/>
      <c r="EA91" s="24"/>
      <c r="EB91" s="24"/>
      <c r="EC91" s="24"/>
      <c r="ED91" s="24"/>
      <c r="EE91" s="24"/>
      <c r="EF91" s="24"/>
      <c r="EG91" s="24"/>
      <c r="EH91" s="24"/>
      <c r="EI91" s="24"/>
      <c r="EJ91" s="24"/>
      <c r="EK91" s="24"/>
      <c r="EL91" s="24"/>
      <c r="EM91" s="24"/>
      <c r="EN91" s="24"/>
      <c r="EO91" s="24"/>
      <c r="EP91" s="24"/>
      <c r="EQ91" s="24"/>
      <c r="ER91" s="24"/>
      <c r="ES91" s="24"/>
      <c r="ET91" s="24"/>
      <c r="EU91" s="24"/>
      <c r="EV91" s="24"/>
      <c r="EW91" s="24"/>
      <c r="EX91" s="24"/>
      <c r="EY91" s="24"/>
      <c r="EZ91" s="24"/>
      <c r="FA91" s="24"/>
      <c r="FB91" s="24"/>
      <c r="FC91" s="24"/>
      <c r="FD91" s="24"/>
      <c r="FE91" s="24"/>
      <c r="FF91" s="24"/>
      <c r="FG91" s="24"/>
      <c r="FH91" s="24"/>
      <c r="FI91" s="24"/>
      <c r="FJ91" s="24"/>
      <c r="FK91" s="24"/>
      <c r="FL91" s="24"/>
      <c r="FM91" s="24"/>
      <c r="FN91" s="24"/>
      <c r="FO91" s="24"/>
      <c r="FP91" s="24"/>
      <c r="FQ91" s="24"/>
      <c r="FR91" s="24"/>
      <c r="FS91" s="24"/>
      <c r="FT91" s="24"/>
      <c r="FU91" s="24"/>
      <c r="FV91" s="24"/>
      <c r="FW91" s="24"/>
      <c r="FX91" s="24"/>
      <c r="FY91" s="24"/>
      <c r="FZ91" s="24"/>
      <c r="GA91" s="24"/>
      <c r="GB91" s="24"/>
      <c r="GC91" s="24"/>
      <c r="GD91" s="24"/>
      <c r="GE91" s="24"/>
    </row>
    <row r="92" spans="1:187" ht="15.75" x14ac:dyDescent="0.25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  <c r="AK92" s="24"/>
      <c r="AL92" s="24"/>
      <c r="AM92" s="24"/>
      <c r="AN92" s="24"/>
      <c r="AO92" s="24"/>
      <c r="AP92" s="24"/>
      <c r="AQ92" s="24"/>
      <c r="AR92" s="24"/>
      <c r="AS92" s="24"/>
      <c r="AT92" s="24"/>
      <c r="AU92" s="24"/>
      <c r="AV92" s="24"/>
      <c r="AW92" s="24"/>
      <c r="AX92" s="24"/>
      <c r="AY92" s="24"/>
      <c r="AZ92" s="24"/>
      <c r="BA92" s="24"/>
      <c r="BB92" s="24"/>
      <c r="BC92" s="24"/>
      <c r="BD92" s="24"/>
      <c r="BE92" s="24"/>
      <c r="BF92" s="24"/>
      <c r="BG92" s="24"/>
      <c r="BH92" s="24"/>
      <c r="BI92" s="24"/>
      <c r="BJ92" s="24"/>
      <c r="BK92" s="24"/>
      <c r="BL92" s="24"/>
      <c r="BM92" s="24"/>
      <c r="BN92" s="24"/>
      <c r="BO92" s="24"/>
      <c r="BP92" s="24"/>
      <c r="BQ92" s="24"/>
      <c r="BR92" s="24"/>
      <c r="BS92" s="24"/>
      <c r="BT92" s="24"/>
      <c r="BU92" s="24"/>
      <c r="BV92" s="24"/>
      <c r="BW92" s="24"/>
      <c r="BX92" s="24"/>
      <c r="BY92" s="24"/>
      <c r="BZ92" s="131" t="s">
        <v>185</v>
      </c>
      <c r="CA92" s="24"/>
      <c r="CB92" s="24"/>
      <c r="CC92" s="24"/>
      <c r="CD92" s="24"/>
      <c r="CE92" s="24"/>
      <c r="CF92" s="24"/>
      <c r="CG92" s="24"/>
      <c r="CH92" s="24"/>
      <c r="CI92" s="24"/>
      <c r="CJ92" s="24"/>
      <c r="CK92" s="24"/>
      <c r="CL92" s="24"/>
      <c r="CM92" s="24"/>
      <c r="CN92" s="24"/>
      <c r="CO92" s="24"/>
      <c r="CP92" s="24"/>
      <c r="CQ92" s="128" t="s">
        <v>471</v>
      </c>
      <c r="CR92" s="24"/>
      <c r="CS92" s="24"/>
      <c r="CT92" s="24"/>
      <c r="CU92" s="24"/>
      <c r="CV92" s="24"/>
      <c r="CW92" s="24"/>
      <c r="CX92" s="24"/>
      <c r="CY92" s="24"/>
      <c r="CZ92" s="24"/>
      <c r="DA92" s="24"/>
      <c r="DB92" s="24"/>
      <c r="DC92" s="24"/>
      <c r="DD92" s="24"/>
      <c r="DE92" s="24"/>
      <c r="DF92" s="24"/>
      <c r="DG92" s="24"/>
      <c r="DH92" s="24"/>
      <c r="DI92" s="24"/>
      <c r="DJ92" s="24"/>
      <c r="DK92" s="24"/>
      <c r="DL92" s="24"/>
      <c r="DM92" s="24"/>
      <c r="DN92" s="24"/>
      <c r="DO92" s="24"/>
      <c r="DP92" s="24"/>
      <c r="DQ92" s="24"/>
      <c r="DR92" s="24"/>
      <c r="DS92" s="24"/>
      <c r="DT92" s="24"/>
      <c r="DU92" s="24"/>
      <c r="DV92" s="24"/>
      <c r="DW92" s="24"/>
      <c r="DX92" s="24"/>
      <c r="DY92" s="24"/>
      <c r="DZ92" s="24"/>
      <c r="EA92" s="24"/>
      <c r="EB92" s="24"/>
      <c r="EC92" s="24"/>
      <c r="ED92" s="24"/>
      <c r="EE92" s="24"/>
      <c r="EF92" s="24"/>
      <c r="EG92" s="24"/>
      <c r="EH92" s="24"/>
      <c r="EI92" s="24"/>
      <c r="EJ92" s="24"/>
      <c r="EK92" s="24"/>
      <c r="EL92" s="24"/>
      <c r="EM92" s="24"/>
      <c r="EN92" s="24"/>
      <c r="EO92" s="24"/>
      <c r="EP92" s="24"/>
      <c r="EQ92" s="24"/>
      <c r="ER92" s="24"/>
      <c r="ES92" s="24"/>
      <c r="ET92" s="24"/>
      <c r="EU92" s="24"/>
      <c r="EV92" s="24"/>
      <c r="EW92" s="24"/>
      <c r="EX92" s="24"/>
      <c r="EY92" s="24"/>
      <c r="EZ92" s="24"/>
      <c r="FA92" s="24"/>
      <c r="FB92" s="24"/>
      <c r="FC92" s="24"/>
      <c r="FD92" s="24"/>
      <c r="FE92" s="24"/>
      <c r="FF92" s="24"/>
      <c r="FG92" s="24"/>
      <c r="FH92" s="24"/>
      <c r="FI92" s="24"/>
      <c r="FJ92" s="24"/>
      <c r="FK92" s="24"/>
      <c r="FL92" s="24"/>
      <c r="FM92" s="24"/>
      <c r="FN92" s="24"/>
      <c r="FO92" s="24"/>
      <c r="FP92" s="24"/>
      <c r="FQ92" s="24"/>
      <c r="FR92" s="24"/>
      <c r="FS92" s="24"/>
      <c r="FT92" s="24"/>
      <c r="FU92" s="24"/>
      <c r="FV92" s="24"/>
      <c r="FW92" s="24"/>
      <c r="FX92" s="24"/>
      <c r="FY92" s="24"/>
      <c r="FZ92" s="24"/>
      <c r="GA92" s="24"/>
      <c r="GB92" s="24"/>
      <c r="GC92" s="24"/>
      <c r="GD92" s="24"/>
      <c r="GE92" s="24"/>
    </row>
    <row r="93" spans="1:187" ht="15.75" x14ac:dyDescent="0.25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  <c r="AT93" s="24"/>
      <c r="AU93" s="24"/>
      <c r="AV93" s="24"/>
      <c r="AW93" s="24"/>
      <c r="AX93" s="24"/>
      <c r="AY93" s="24"/>
      <c r="AZ93" s="24"/>
      <c r="BA93" s="24"/>
      <c r="BB93" s="24"/>
      <c r="BC93" s="24"/>
      <c r="BD93" s="24"/>
      <c r="BE93" s="24"/>
      <c r="BF93" s="24"/>
      <c r="BG93" s="24"/>
      <c r="BH93" s="24"/>
      <c r="BI93" s="24"/>
      <c r="BJ93" s="24"/>
      <c r="BK93" s="24"/>
      <c r="BL93" s="24"/>
      <c r="BM93" s="24"/>
      <c r="BN93" s="24"/>
      <c r="BO93" s="24"/>
      <c r="BP93" s="24"/>
      <c r="BQ93" s="24"/>
      <c r="BR93" s="24"/>
      <c r="BS93" s="24"/>
      <c r="BT93" s="24"/>
      <c r="BU93" s="24"/>
      <c r="BV93" s="24"/>
      <c r="BW93" s="24"/>
      <c r="BX93" s="24"/>
      <c r="BY93" s="24"/>
      <c r="BZ93" s="132" t="s">
        <v>186</v>
      </c>
      <c r="CA93" s="24"/>
      <c r="CB93" s="24"/>
      <c r="CC93" s="24"/>
      <c r="CD93" s="24"/>
      <c r="CE93" s="24"/>
      <c r="CF93" s="24"/>
      <c r="CG93" s="24"/>
      <c r="CH93" s="24"/>
      <c r="CI93" s="24"/>
      <c r="CJ93" s="24"/>
      <c r="CK93" s="24"/>
      <c r="CL93" s="24"/>
      <c r="CM93" s="24"/>
      <c r="CN93" s="24"/>
      <c r="CO93" s="24"/>
      <c r="CP93" s="24"/>
      <c r="CQ93" s="128" t="s">
        <v>472</v>
      </c>
      <c r="CR93" s="24"/>
      <c r="CS93" s="24"/>
      <c r="CT93" s="24"/>
      <c r="CU93" s="24"/>
      <c r="CV93" s="24"/>
      <c r="CW93" s="24"/>
      <c r="CX93" s="24"/>
      <c r="CY93" s="24"/>
      <c r="CZ93" s="24"/>
      <c r="DA93" s="24"/>
      <c r="DB93" s="24"/>
      <c r="DC93" s="24"/>
      <c r="DD93" s="24"/>
      <c r="DE93" s="24"/>
      <c r="DF93" s="24"/>
      <c r="DG93" s="24"/>
      <c r="DH93" s="24"/>
      <c r="DI93" s="24"/>
      <c r="DJ93" s="24"/>
      <c r="DK93" s="24"/>
      <c r="DL93" s="24"/>
      <c r="DM93" s="24"/>
      <c r="DN93" s="24"/>
      <c r="DO93" s="24"/>
      <c r="DP93" s="24"/>
      <c r="DQ93" s="24"/>
      <c r="DR93" s="24"/>
      <c r="DS93" s="24"/>
      <c r="DT93" s="24"/>
      <c r="DU93" s="24"/>
      <c r="DV93" s="24"/>
      <c r="DW93" s="24"/>
      <c r="DX93" s="24"/>
      <c r="DY93" s="24"/>
      <c r="DZ93" s="24"/>
      <c r="EA93" s="24"/>
      <c r="EB93" s="24"/>
      <c r="EC93" s="24"/>
      <c r="ED93" s="24"/>
      <c r="EE93" s="24"/>
      <c r="EF93" s="24"/>
      <c r="EG93" s="24"/>
      <c r="EH93" s="24"/>
      <c r="EI93" s="24"/>
      <c r="EJ93" s="24"/>
      <c r="EK93" s="24"/>
      <c r="EL93" s="24"/>
      <c r="EM93" s="24"/>
      <c r="EN93" s="24"/>
      <c r="EO93" s="24"/>
      <c r="EP93" s="24"/>
      <c r="EQ93" s="24"/>
      <c r="ER93" s="24"/>
      <c r="ES93" s="24"/>
      <c r="ET93" s="24"/>
      <c r="EU93" s="24"/>
      <c r="EV93" s="24"/>
      <c r="EW93" s="24"/>
      <c r="EX93" s="24"/>
      <c r="EY93" s="24"/>
      <c r="EZ93" s="24"/>
      <c r="FA93" s="24"/>
      <c r="FB93" s="24"/>
      <c r="FC93" s="24"/>
      <c r="FD93" s="24"/>
      <c r="FE93" s="24"/>
      <c r="FF93" s="24"/>
      <c r="FG93" s="24"/>
      <c r="FH93" s="24"/>
      <c r="FI93" s="24"/>
      <c r="FJ93" s="24"/>
      <c r="FK93" s="24"/>
      <c r="FL93" s="24"/>
      <c r="FM93" s="24"/>
      <c r="FN93" s="24"/>
      <c r="FO93" s="24"/>
      <c r="FP93" s="24"/>
      <c r="FQ93" s="24"/>
      <c r="FR93" s="24"/>
      <c r="FS93" s="24"/>
      <c r="FT93" s="24"/>
      <c r="FU93" s="24"/>
      <c r="FV93" s="24"/>
      <c r="FW93" s="24"/>
      <c r="FX93" s="24"/>
      <c r="FY93" s="24"/>
      <c r="FZ93" s="24"/>
      <c r="GA93" s="24"/>
      <c r="GB93" s="24"/>
      <c r="GC93" s="24"/>
      <c r="GD93" s="24"/>
      <c r="GE93" s="24"/>
    </row>
    <row r="94" spans="1:187" ht="15.75" x14ac:dyDescent="0.25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  <c r="AK94" s="24"/>
      <c r="AL94" s="24"/>
      <c r="AM94" s="24"/>
      <c r="AN94" s="24"/>
      <c r="AO94" s="24"/>
      <c r="AP94" s="24"/>
      <c r="AQ94" s="24"/>
      <c r="AR94" s="24"/>
      <c r="AS94" s="24"/>
      <c r="AT94" s="24"/>
      <c r="AU94" s="24"/>
      <c r="AV94" s="24"/>
      <c r="AW94" s="24"/>
      <c r="AX94" s="24"/>
      <c r="AY94" s="24"/>
      <c r="AZ94" s="24"/>
      <c r="BA94" s="24"/>
      <c r="BB94" s="24"/>
      <c r="BC94" s="24"/>
      <c r="BD94" s="24"/>
      <c r="BE94" s="24"/>
      <c r="BF94" s="24"/>
      <c r="BG94" s="24"/>
      <c r="BH94" s="24"/>
      <c r="BI94" s="24"/>
      <c r="BJ94" s="24"/>
      <c r="BK94" s="24"/>
      <c r="BL94" s="24"/>
      <c r="BM94" s="24"/>
      <c r="BN94" s="24"/>
      <c r="BO94" s="24"/>
      <c r="BP94" s="24"/>
      <c r="BQ94" s="24"/>
      <c r="BR94" s="24"/>
      <c r="BS94" s="24"/>
      <c r="BT94" s="24"/>
      <c r="BU94" s="24"/>
      <c r="BV94" s="24"/>
      <c r="BW94" s="24"/>
      <c r="BX94" s="24"/>
      <c r="BY94" s="24"/>
      <c r="BZ94" s="132" t="s">
        <v>187</v>
      </c>
      <c r="CA94" s="24"/>
      <c r="CB94" s="24"/>
      <c r="CC94" s="24"/>
      <c r="CD94" s="24"/>
      <c r="CE94" s="24"/>
      <c r="CF94" s="24"/>
      <c r="CG94" s="24"/>
      <c r="CH94" s="24"/>
      <c r="CI94" s="24"/>
      <c r="CJ94" s="24"/>
      <c r="CK94" s="24"/>
      <c r="CL94" s="24"/>
      <c r="CM94" s="24"/>
      <c r="CN94" s="24"/>
      <c r="CO94" s="24"/>
      <c r="CP94" s="24"/>
      <c r="CQ94" s="128" t="s">
        <v>473</v>
      </c>
      <c r="CR94" s="24"/>
      <c r="CS94" s="24"/>
      <c r="CT94" s="24"/>
      <c r="CU94" s="24"/>
      <c r="CV94" s="24"/>
      <c r="CW94" s="24"/>
      <c r="CX94" s="24"/>
      <c r="CY94" s="24"/>
      <c r="CZ94" s="24"/>
      <c r="DA94" s="24"/>
      <c r="DB94" s="24"/>
      <c r="DC94" s="24"/>
      <c r="DD94" s="24"/>
      <c r="DE94" s="24"/>
      <c r="DF94" s="24"/>
      <c r="DG94" s="24"/>
      <c r="DH94" s="24"/>
      <c r="DI94" s="24"/>
      <c r="DJ94" s="24"/>
      <c r="DK94" s="24"/>
      <c r="DL94" s="24"/>
      <c r="DM94" s="24"/>
      <c r="DN94" s="24"/>
      <c r="DO94" s="24"/>
      <c r="DP94" s="24"/>
      <c r="DQ94" s="24"/>
      <c r="DR94" s="24"/>
      <c r="DS94" s="24"/>
      <c r="DT94" s="24"/>
      <c r="DU94" s="24"/>
      <c r="DV94" s="24"/>
      <c r="DW94" s="24"/>
      <c r="DX94" s="24"/>
      <c r="DY94" s="24"/>
      <c r="DZ94" s="24"/>
      <c r="EA94" s="24"/>
      <c r="EB94" s="24"/>
      <c r="EC94" s="24"/>
      <c r="ED94" s="24"/>
      <c r="EE94" s="24"/>
      <c r="EF94" s="24"/>
      <c r="EG94" s="24"/>
      <c r="EH94" s="24"/>
      <c r="EI94" s="24"/>
      <c r="EJ94" s="24"/>
      <c r="EK94" s="24"/>
      <c r="EL94" s="24"/>
      <c r="EM94" s="24"/>
      <c r="EN94" s="24"/>
      <c r="EO94" s="24"/>
      <c r="EP94" s="24"/>
      <c r="EQ94" s="24"/>
      <c r="ER94" s="24"/>
      <c r="ES94" s="24"/>
      <c r="ET94" s="24"/>
      <c r="EU94" s="24"/>
      <c r="EV94" s="24"/>
      <c r="EW94" s="24"/>
      <c r="EX94" s="24"/>
      <c r="EY94" s="24"/>
      <c r="EZ94" s="24"/>
      <c r="FA94" s="24"/>
      <c r="FB94" s="24"/>
      <c r="FC94" s="24"/>
      <c r="FD94" s="24"/>
      <c r="FE94" s="24"/>
      <c r="FF94" s="24"/>
      <c r="FG94" s="24"/>
      <c r="FH94" s="24"/>
      <c r="FI94" s="24"/>
      <c r="FJ94" s="24"/>
      <c r="FK94" s="24"/>
      <c r="FL94" s="24"/>
      <c r="FM94" s="24"/>
      <c r="FN94" s="24"/>
      <c r="FO94" s="24"/>
      <c r="FP94" s="24"/>
      <c r="FQ94" s="24"/>
      <c r="FR94" s="24"/>
      <c r="FS94" s="24"/>
      <c r="FT94" s="24"/>
      <c r="FU94" s="24"/>
      <c r="FV94" s="24"/>
      <c r="FW94" s="24"/>
      <c r="FX94" s="24"/>
      <c r="FY94" s="24"/>
      <c r="FZ94" s="24"/>
      <c r="GA94" s="24"/>
      <c r="GB94" s="24"/>
      <c r="GC94" s="24"/>
      <c r="GD94" s="24"/>
      <c r="GE94" s="24"/>
    </row>
    <row r="95" spans="1:187" ht="15.75" x14ac:dyDescent="0.25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/>
      <c r="AH95" s="24"/>
      <c r="AI95" s="24"/>
      <c r="AJ95" s="24"/>
      <c r="AK95" s="24"/>
      <c r="AL95" s="24"/>
      <c r="AM95" s="24"/>
      <c r="AN95" s="24"/>
      <c r="AO95" s="24"/>
      <c r="AP95" s="24"/>
      <c r="AQ95" s="24"/>
      <c r="AR95" s="24"/>
      <c r="AS95" s="24"/>
      <c r="AT95" s="24"/>
      <c r="AU95" s="24"/>
      <c r="AV95" s="24"/>
      <c r="AW95" s="24"/>
      <c r="AX95" s="24"/>
      <c r="AY95" s="24"/>
      <c r="AZ95" s="24"/>
      <c r="BA95" s="24"/>
      <c r="BB95" s="24"/>
      <c r="BC95" s="24"/>
      <c r="BD95" s="24"/>
      <c r="BE95" s="24"/>
      <c r="BF95" s="24"/>
      <c r="BG95" s="24"/>
      <c r="BH95" s="24"/>
      <c r="BI95" s="24"/>
      <c r="BJ95" s="24"/>
      <c r="BK95" s="24"/>
      <c r="BL95" s="24"/>
      <c r="BM95" s="24"/>
      <c r="BN95" s="24"/>
      <c r="BO95" s="24"/>
      <c r="BP95" s="24"/>
      <c r="BQ95" s="24"/>
      <c r="BR95" s="24"/>
      <c r="BS95" s="24"/>
      <c r="BT95" s="24"/>
      <c r="BU95" s="24"/>
      <c r="BV95" s="24"/>
      <c r="BW95" s="24"/>
      <c r="BX95" s="24"/>
      <c r="BY95" s="24"/>
      <c r="BZ95" s="132" t="s">
        <v>188</v>
      </c>
      <c r="CA95" s="24"/>
      <c r="CB95" s="24"/>
      <c r="CC95" s="24"/>
      <c r="CD95" s="24"/>
      <c r="CE95" s="24"/>
      <c r="CF95" s="24"/>
      <c r="CG95" s="24"/>
      <c r="CH95" s="24"/>
      <c r="CI95" s="24"/>
      <c r="CJ95" s="24"/>
      <c r="CK95" s="24"/>
      <c r="CL95" s="24"/>
      <c r="CM95" s="24"/>
      <c r="CN95" s="24"/>
      <c r="CO95" s="24"/>
      <c r="CP95" s="24"/>
      <c r="CQ95" s="128" t="s">
        <v>474</v>
      </c>
      <c r="CR95" s="24"/>
      <c r="CS95" s="24"/>
      <c r="CT95" s="24"/>
      <c r="CU95" s="24"/>
      <c r="CV95" s="24"/>
      <c r="CW95" s="24"/>
      <c r="CX95" s="24"/>
      <c r="CY95" s="24"/>
      <c r="CZ95" s="24"/>
      <c r="DA95" s="24"/>
      <c r="DB95" s="24"/>
      <c r="DC95" s="24"/>
      <c r="DD95" s="24"/>
      <c r="DE95" s="24"/>
      <c r="DF95" s="24"/>
      <c r="DG95" s="24"/>
      <c r="DH95" s="24"/>
      <c r="DI95" s="24"/>
      <c r="DJ95" s="24"/>
      <c r="DK95" s="24"/>
      <c r="DL95" s="24"/>
      <c r="DM95" s="24"/>
      <c r="DN95" s="24"/>
      <c r="DO95" s="24"/>
      <c r="DP95" s="24"/>
      <c r="DQ95" s="24"/>
      <c r="DR95" s="24"/>
      <c r="DS95" s="24"/>
      <c r="DT95" s="24"/>
      <c r="DU95" s="24"/>
      <c r="DV95" s="24"/>
      <c r="DW95" s="24"/>
      <c r="DX95" s="24"/>
      <c r="DY95" s="24"/>
      <c r="DZ95" s="24"/>
      <c r="EA95" s="24"/>
      <c r="EB95" s="24"/>
      <c r="EC95" s="24"/>
      <c r="ED95" s="24"/>
      <c r="EE95" s="24"/>
      <c r="EF95" s="24"/>
      <c r="EG95" s="24"/>
      <c r="EH95" s="24"/>
      <c r="EI95" s="24"/>
      <c r="EJ95" s="24"/>
      <c r="EK95" s="24"/>
      <c r="EL95" s="24"/>
      <c r="EM95" s="24"/>
      <c r="EN95" s="24"/>
      <c r="EO95" s="24"/>
      <c r="EP95" s="24"/>
      <c r="EQ95" s="24"/>
      <c r="ER95" s="24"/>
      <c r="ES95" s="24"/>
      <c r="ET95" s="24"/>
      <c r="EU95" s="24"/>
      <c r="EV95" s="24"/>
      <c r="EW95" s="24"/>
      <c r="EX95" s="24"/>
      <c r="EY95" s="24"/>
      <c r="EZ95" s="24"/>
      <c r="FA95" s="24"/>
      <c r="FB95" s="24"/>
      <c r="FC95" s="24"/>
      <c r="FD95" s="24"/>
      <c r="FE95" s="24"/>
      <c r="FF95" s="24"/>
      <c r="FG95" s="24"/>
      <c r="FH95" s="24"/>
      <c r="FI95" s="24"/>
      <c r="FJ95" s="24"/>
      <c r="FK95" s="24"/>
      <c r="FL95" s="24"/>
      <c r="FM95" s="24"/>
      <c r="FN95" s="24"/>
      <c r="FO95" s="24"/>
      <c r="FP95" s="24"/>
      <c r="FQ95" s="24"/>
      <c r="FR95" s="24"/>
      <c r="FS95" s="24"/>
      <c r="FT95" s="24"/>
      <c r="FU95" s="24"/>
      <c r="FV95" s="24"/>
      <c r="FW95" s="24"/>
      <c r="FX95" s="24"/>
      <c r="FY95" s="24"/>
      <c r="FZ95" s="24"/>
      <c r="GA95" s="24"/>
      <c r="GB95" s="24"/>
      <c r="GC95" s="24"/>
      <c r="GD95" s="24"/>
      <c r="GE95" s="24"/>
    </row>
    <row r="96" spans="1:187" ht="15.75" x14ac:dyDescent="0.25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4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  <c r="BF96" s="24"/>
      <c r="BG96" s="24"/>
      <c r="BH96" s="24"/>
      <c r="BI96" s="24"/>
      <c r="BJ96" s="24"/>
      <c r="BK96" s="24"/>
      <c r="BL96" s="24"/>
      <c r="BM96" s="24"/>
      <c r="BN96" s="24"/>
      <c r="BO96" s="24"/>
      <c r="BP96" s="24"/>
      <c r="BQ96" s="24"/>
      <c r="BR96" s="24"/>
      <c r="BS96" s="24"/>
      <c r="BT96" s="24"/>
      <c r="BU96" s="24"/>
      <c r="BV96" s="24"/>
      <c r="BW96" s="24"/>
      <c r="BX96" s="24"/>
      <c r="BY96" s="24"/>
      <c r="BZ96" s="132" t="s">
        <v>189</v>
      </c>
      <c r="CA96" s="24"/>
      <c r="CB96" s="24"/>
      <c r="CC96" s="24"/>
      <c r="CD96" s="24"/>
      <c r="CE96" s="24"/>
      <c r="CF96" s="24"/>
      <c r="CG96" s="24"/>
      <c r="CH96" s="24"/>
      <c r="CI96" s="24"/>
      <c r="CJ96" s="24"/>
      <c r="CK96" s="24"/>
      <c r="CL96" s="24"/>
      <c r="CM96" s="24"/>
      <c r="CN96" s="24"/>
      <c r="CO96" s="24"/>
      <c r="CP96" s="24"/>
      <c r="CQ96" s="128" t="s">
        <v>475</v>
      </c>
      <c r="CR96" s="24"/>
      <c r="CS96" s="24"/>
      <c r="CT96" s="24"/>
      <c r="CU96" s="24"/>
      <c r="CV96" s="24"/>
      <c r="CW96" s="24"/>
      <c r="CX96" s="24"/>
      <c r="CY96" s="24"/>
      <c r="CZ96" s="24"/>
      <c r="DA96" s="24"/>
      <c r="DB96" s="24"/>
      <c r="DC96" s="24"/>
      <c r="DD96" s="24"/>
      <c r="DE96" s="24"/>
      <c r="DF96" s="24"/>
      <c r="DG96" s="24"/>
      <c r="DH96" s="24"/>
      <c r="DI96" s="24"/>
      <c r="DJ96" s="24"/>
      <c r="DK96" s="24"/>
      <c r="DL96" s="24"/>
      <c r="DM96" s="24"/>
      <c r="DN96" s="24"/>
      <c r="DO96" s="24"/>
      <c r="DP96" s="24"/>
      <c r="DQ96" s="24"/>
      <c r="DR96" s="24"/>
      <c r="DS96" s="24"/>
      <c r="DT96" s="24"/>
      <c r="DU96" s="24"/>
      <c r="DV96" s="24"/>
      <c r="DW96" s="24"/>
      <c r="DX96" s="24"/>
      <c r="DY96" s="24"/>
      <c r="DZ96" s="24"/>
      <c r="EA96" s="24"/>
      <c r="EB96" s="24"/>
      <c r="EC96" s="24"/>
      <c r="ED96" s="24"/>
      <c r="EE96" s="24"/>
      <c r="EF96" s="24"/>
      <c r="EG96" s="24"/>
      <c r="EH96" s="24"/>
      <c r="EI96" s="24"/>
      <c r="EJ96" s="24"/>
      <c r="EK96" s="24"/>
      <c r="EL96" s="24"/>
      <c r="EM96" s="24"/>
      <c r="EN96" s="24"/>
      <c r="EO96" s="24"/>
      <c r="EP96" s="24"/>
      <c r="EQ96" s="24"/>
      <c r="ER96" s="24"/>
      <c r="ES96" s="24"/>
      <c r="ET96" s="24"/>
      <c r="EU96" s="24"/>
      <c r="EV96" s="24"/>
      <c r="EW96" s="24"/>
      <c r="EX96" s="24"/>
      <c r="EY96" s="24"/>
      <c r="EZ96" s="24"/>
      <c r="FA96" s="24"/>
      <c r="FB96" s="24"/>
      <c r="FC96" s="24"/>
      <c r="FD96" s="24"/>
      <c r="FE96" s="24"/>
      <c r="FF96" s="24"/>
      <c r="FG96" s="24"/>
      <c r="FH96" s="24"/>
      <c r="FI96" s="24"/>
      <c r="FJ96" s="24"/>
      <c r="FK96" s="24"/>
      <c r="FL96" s="24"/>
      <c r="FM96" s="24"/>
      <c r="FN96" s="24"/>
      <c r="FO96" s="24"/>
      <c r="FP96" s="24"/>
      <c r="FQ96" s="24"/>
      <c r="FR96" s="24"/>
      <c r="FS96" s="24"/>
      <c r="FT96" s="24"/>
      <c r="FU96" s="24"/>
      <c r="FV96" s="24"/>
      <c r="FW96" s="24"/>
      <c r="FX96" s="24"/>
      <c r="FY96" s="24"/>
      <c r="FZ96" s="24"/>
      <c r="GA96" s="24"/>
      <c r="GB96" s="24"/>
      <c r="GC96" s="24"/>
      <c r="GD96" s="24"/>
      <c r="GE96" s="24"/>
    </row>
    <row r="97" spans="1:187" ht="15.75" x14ac:dyDescent="0.25">
      <c r="A97" s="24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24"/>
      <c r="AH97" s="24"/>
      <c r="AI97" s="24"/>
      <c r="AJ97" s="24"/>
      <c r="AK97" s="24"/>
      <c r="AL97" s="24"/>
      <c r="AM97" s="24"/>
      <c r="AN97" s="24"/>
      <c r="AO97" s="24"/>
      <c r="AP97" s="24"/>
      <c r="AQ97" s="24"/>
      <c r="AR97" s="24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  <c r="BF97" s="24"/>
      <c r="BG97" s="24"/>
      <c r="BH97" s="24"/>
      <c r="BI97" s="24"/>
      <c r="BJ97" s="24"/>
      <c r="BK97" s="24"/>
      <c r="BL97" s="24"/>
      <c r="BM97" s="24"/>
      <c r="BN97" s="24"/>
      <c r="BO97" s="24"/>
      <c r="BP97" s="24"/>
      <c r="BQ97" s="24"/>
      <c r="BR97" s="24"/>
      <c r="BS97" s="24"/>
      <c r="BT97" s="24"/>
      <c r="BU97" s="24"/>
      <c r="BV97" s="24"/>
      <c r="BW97" s="24"/>
      <c r="BX97" s="24"/>
      <c r="BY97" s="24"/>
      <c r="BZ97" s="132" t="s">
        <v>190</v>
      </c>
      <c r="CA97" s="24"/>
      <c r="CB97" s="24"/>
      <c r="CC97" s="24"/>
      <c r="CD97" s="24"/>
      <c r="CE97" s="24"/>
      <c r="CF97" s="24"/>
      <c r="CG97" s="24"/>
      <c r="CH97" s="24"/>
      <c r="CI97" s="24"/>
      <c r="CJ97" s="24"/>
      <c r="CK97" s="24"/>
      <c r="CL97" s="24"/>
      <c r="CM97" s="24"/>
      <c r="CN97" s="24"/>
      <c r="CO97" s="24"/>
      <c r="CP97" s="24"/>
      <c r="CQ97" s="128" t="s">
        <v>476</v>
      </c>
      <c r="CR97" s="24"/>
      <c r="CS97" s="24"/>
      <c r="CT97" s="24"/>
      <c r="CU97" s="24"/>
      <c r="CV97" s="24"/>
      <c r="CW97" s="24"/>
      <c r="CX97" s="24"/>
      <c r="CY97" s="24"/>
      <c r="CZ97" s="24"/>
      <c r="DA97" s="24"/>
      <c r="DB97" s="24"/>
      <c r="DC97" s="24"/>
      <c r="DD97" s="24"/>
      <c r="DE97" s="24"/>
      <c r="DF97" s="24"/>
      <c r="DG97" s="24"/>
      <c r="DH97" s="24"/>
      <c r="DI97" s="24"/>
      <c r="DJ97" s="24"/>
      <c r="DK97" s="24"/>
      <c r="DL97" s="24"/>
      <c r="DM97" s="24"/>
      <c r="DN97" s="24"/>
      <c r="DO97" s="24"/>
      <c r="DP97" s="24"/>
      <c r="DQ97" s="24"/>
      <c r="DR97" s="24"/>
      <c r="DS97" s="24"/>
      <c r="DT97" s="24"/>
      <c r="DU97" s="24"/>
      <c r="DV97" s="24"/>
      <c r="DW97" s="24"/>
      <c r="DX97" s="24"/>
      <c r="DY97" s="24"/>
      <c r="DZ97" s="24"/>
      <c r="EA97" s="24"/>
      <c r="EB97" s="24"/>
      <c r="EC97" s="24"/>
      <c r="ED97" s="24"/>
      <c r="EE97" s="24"/>
      <c r="EF97" s="24"/>
      <c r="EG97" s="24"/>
      <c r="EH97" s="24"/>
      <c r="EI97" s="24"/>
      <c r="EJ97" s="24"/>
      <c r="EK97" s="24"/>
      <c r="EL97" s="24"/>
      <c r="EM97" s="24"/>
      <c r="EN97" s="24"/>
      <c r="EO97" s="24"/>
      <c r="EP97" s="24"/>
      <c r="EQ97" s="24"/>
      <c r="ER97" s="24"/>
      <c r="ES97" s="24"/>
      <c r="ET97" s="24"/>
      <c r="EU97" s="24"/>
      <c r="EV97" s="24"/>
      <c r="EW97" s="24"/>
      <c r="EX97" s="24"/>
      <c r="EY97" s="24"/>
      <c r="EZ97" s="24"/>
      <c r="FA97" s="24"/>
      <c r="FB97" s="24"/>
      <c r="FC97" s="24"/>
      <c r="FD97" s="24"/>
      <c r="FE97" s="24"/>
      <c r="FF97" s="24"/>
      <c r="FG97" s="24"/>
      <c r="FH97" s="24"/>
      <c r="FI97" s="24"/>
      <c r="FJ97" s="24"/>
      <c r="FK97" s="24"/>
      <c r="FL97" s="24"/>
      <c r="FM97" s="24"/>
      <c r="FN97" s="24"/>
      <c r="FO97" s="24"/>
      <c r="FP97" s="24"/>
      <c r="FQ97" s="24"/>
      <c r="FR97" s="24"/>
      <c r="FS97" s="24"/>
      <c r="FT97" s="24"/>
      <c r="FU97" s="24"/>
      <c r="FV97" s="24"/>
      <c r="FW97" s="24"/>
      <c r="FX97" s="24"/>
      <c r="FY97" s="24"/>
      <c r="FZ97" s="24"/>
      <c r="GA97" s="24"/>
      <c r="GB97" s="24"/>
      <c r="GC97" s="24"/>
      <c r="GD97" s="24"/>
      <c r="GE97" s="24"/>
    </row>
    <row r="98" spans="1:187" ht="15.75" x14ac:dyDescent="0.25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/>
      <c r="AH98" s="24"/>
      <c r="AI98" s="24"/>
      <c r="AJ98" s="24"/>
      <c r="AK98" s="24"/>
      <c r="AL98" s="24"/>
      <c r="AM98" s="24"/>
      <c r="AN98" s="24"/>
      <c r="AO98" s="24"/>
      <c r="AP98" s="24"/>
      <c r="AQ98" s="24"/>
      <c r="AR98" s="24"/>
      <c r="AS98" s="24"/>
      <c r="AT98" s="24"/>
      <c r="AU98" s="24"/>
      <c r="AV98" s="24"/>
      <c r="AW98" s="24"/>
      <c r="AX98" s="24"/>
      <c r="AY98" s="24"/>
      <c r="AZ98" s="24"/>
      <c r="BA98" s="24"/>
      <c r="BB98" s="24"/>
      <c r="BC98" s="24"/>
      <c r="BD98" s="24"/>
      <c r="BE98" s="24"/>
      <c r="BF98" s="24"/>
      <c r="BG98" s="24"/>
      <c r="BH98" s="24"/>
      <c r="BI98" s="24"/>
      <c r="BJ98" s="24"/>
      <c r="BK98" s="24"/>
      <c r="BL98" s="24"/>
      <c r="BM98" s="24"/>
      <c r="BN98" s="24"/>
      <c r="BO98" s="24"/>
      <c r="BP98" s="24"/>
      <c r="BQ98" s="24"/>
      <c r="BR98" s="24"/>
      <c r="BS98" s="24"/>
      <c r="BT98" s="24"/>
      <c r="BU98" s="24"/>
      <c r="BV98" s="24"/>
      <c r="BW98" s="24"/>
      <c r="BX98" s="24"/>
      <c r="BY98" s="24"/>
      <c r="BZ98" s="132" t="s">
        <v>191</v>
      </c>
      <c r="CA98" s="24"/>
      <c r="CB98" s="24"/>
      <c r="CC98" s="24"/>
      <c r="CD98" s="24"/>
      <c r="CE98" s="24"/>
      <c r="CF98" s="24"/>
      <c r="CG98" s="24"/>
      <c r="CH98" s="24"/>
      <c r="CI98" s="24"/>
      <c r="CJ98" s="24"/>
      <c r="CK98" s="24"/>
      <c r="CL98" s="24"/>
      <c r="CM98" s="24"/>
      <c r="CN98" s="24"/>
      <c r="CO98" s="24"/>
      <c r="CP98" s="24"/>
      <c r="CQ98" s="128" t="s">
        <v>477</v>
      </c>
      <c r="CR98" s="24"/>
      <c r="CS98" s="24"/>
      <c r="CT98" s="24"/>
      <c r="CU98" s="24"/>
      <c r="CV98" s="24"/>
      <c r="CW98" s="24"/>
      <c r="CX98" s="24"/>
      <c r="CY98" s="24"/>
      <c r="CZ98" s="24"/>
      <c r="DA98" s="24"/>
      <c r="DB98" s="24"/>
      <c r="DC98" s="24"/>
      <c r="DD98" s="24"/>
      <c r="DE98" s="24"/>
      <c r="DF98" s="24"/>
      <c r="DG98" s="24"/>
      <c r="DH98" s="24"/>
      <c r="DI98" s="24"/>
      <c r="DJ98" s="24"/>
      <c r="DK98" s="24"/>
      <c r="DL98" s="24"/>
      <c r="DM98" s="24"/>
      <c r="DN98" s="24"/>
      <c r="DO98" s="24"/>
      <c r="DP98" s="24"/>
      <c r="DQ98" s="24"/>
      <c r="DR98" s="24"/>
      <c r="DS98" s="24"/>
      <c r="DT98" s="24"/>
      <c r="DU98" s="24"/>
      <c r="DV98" s="24"/>
      <c r="DW98" s="24"/>
      <c r="DX98" s="24"/>
      <c r="DY98" s="24"/>
      <c r="DZ98" s="24"/>
      <c r="EA98" s="24"/>
      <c r="EB98" s="24"/>
      <c r="EC98" s="24"/>
      <c r="ED98" s="24"/>
      <c r="EE98" s="24"/>
      <c r="EF98" s="24"/>
      <c r="EG98" s="24"/>
      <c r="EH98" s="24"/>
      <c r="EI98" s="24"/>
      <c r="EJ98" s="24"/>
      <c r="EK98" s="24"/>
      <c r="EL98" s="24"/>
      <c r="EM98" s="24"/>
      <c r="EN98" s="24"/>
      <c r="EO98" s="24"/>
      <c r="EP98" s="24"/>
      <c r="EQ98" s="24"/>
      <c r="ER98" s="24"/>
      <c r="ES98" s="24"/>
      <c r="ET98" s="24"/>
      <c r="EU98" s="24"/>
      <c r="EV98" s="24"/>
      <c r="EW98" s="24"/>
      <c r="EX98" s="24"/>
      <c r="EY98" s="24"/>
      <c r="EZ98" s="24"/>
      <c r="FA98" s="24"/>
      <c r="FB98" s="24"/>
      <c r="FC98" s="24"/>
      <c r="FD98" s="24"/>
      <c r="FE98" s="24"/>
      <c r="FF98" s="24"/>
      <c r="FG98" s="24"/>
      <c r="FH98" s="24"/>
      <c r="FI98" s="24"/>
      <c r="FJ98" s="24"/>
      <c r="FK98" s="24"/>
      <c r="FL98" s="24"/>
      <c r="FM98" s="24"/>
      <c r="FN98" s="24"/>
      <c r="FO98" s="24"/>
      <c r="FP98" s="24"/>
      <c r="FQ98" s="24"/>
      <c r="FR98" s="24"/>
      <c r="FS98" s="24"/>
      <c r="FT98" s="24"/>
      <c r="FU98" s="24"/>
      <c r="FV98" s="24"/>
      <c r="FW98" s="24"/>
      <c r="FX98" s="24"/>
      <c r="FY98" s="24"/>
      <c r="FZ98" s="24"/>
      <c r="GA98" s="24"/>
      <c r="GB98" s="24"/>
      <c r="GC98" s="24"/>
      <c r="GD98" s="24"/>
      <c r="GE98" s="24"/>
    </row>
    <row r="99" spans="1:187" ht="15.75" x14ac:dyDescent="0.25">
      <c r="A99" s="24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  <c r="AK99" s="24"/>
      <c r="AL99" s="24"/>
      <c r="AM99" s="24"/>
      <c r="AN99" s="24"/>
      <c r="AO99" s="24"/>
      <c r="AP99" s="24"/>
      <c r="AQ99" s="24"/>
      <c r="AR99" s="24"/>
      <c r="AS99" s="24"/>
      <c r="AT99" s="24"/>
      <c r="AU99" s="24"/>
      <c r="AV99" s="24"/>
      <c r="AW99" s="24"/>
      <c r="AX99" s="24"/>
      <c r="AY99" s="24"/>
      <c r="AZ99" s="24"/>
      <c r="BA99" s="24"/>
      <c r="BB99" s="24"/>
      <c r="BC99" s="24"/>
      <c r="BD99" s="24"/>
      <c r="BE99" s="24"/>
      <c r="BF99" s="24"/>
      <c r="BG99" s="24"/>
      <c r="BH99" s="24"/>
      <c r="BI99" s="24"/>
      <c r="BJ99" s="24"/>
      <c r="BK99" s="24"/>
      <c r="BL99" s="24"/>
      <c r="BM99" s="24"/>
      <c r="BN99" s="24"/>
      <c r="BO99" s="24"/>
      <c r="BP99" s="24"/>
      <c r="BQ99" s="24"/>
      <c r="BR99" s="24"/>
      <c r="BS99" s="24"/>
      <c r="BT99" s="24"/>
      <c r="BU99" s="24"/>
      <c r="BV99" s="24"/>
      <c r="BW99" s="24"/>
      <c r="BX99" s="24"/>
      <c r="BY99" s="24"/>
      <c r="BZ99" s="132" t="s">
        <v>192</v>
      </c>
      <c r="CA99" s="24"/>
      <c r="CB99" s="24"/>
      <c r="CC99" s="24"/>
      <c r="CD99" s="24"/>
      <c r="CE99" s="24"/>
      <c r="CF99" s="24"/>
      <c r="CG99" s="24"/>
      <c r="CH99" s="24"/>
      <c r="CI99" s="24"/>
      <c r="CJ99" s="24"/>
      <c r="CK99" s="24"/>
      <c r="CL99" s="24"/>
      <c r="CM99" s="24"/>
      <c r="CN99" s="24"/>
      <c r="CO99" s="24"/>
      <c r="CP99" s="24"/>
      <c r="CQ99" s="128" t="s">
        <v>478</v>
      </c>
      <c r="CR99" s="24"/>
      <c r="CS99" s="24"/>
      <c r="CT99" s="24"/>
      <c r="CU99" s="24"/>
      <c r="CV99" s="24"/>
      <c r="CW99" s="24"/>
      <c r="CX99" s="24"/>
      <c r="CY99" s="24"/>
      <c r="CZ99" s="24"/>
      <c r="DA99" s="24"/>
      <c r="DB99" s="24"/>
      <c r="DC99" s="24"/>
      <c r="DD99" s="24"/>
      <c r="DE99" s="24"/>
      <c r="DF99" s="24"/>
      <c r="DG99" s="24"/>
      <c r="DH99" s="24"/>
      <c r="DI99" s="24"/>
      <c r="DJ99" s="24"/>
      <c r="DK99" s="24"/>
      <c r="DL99" s="24"/>
      <c r="DM99" s="24"/>
      <c r="DN99" s="24"/>
      <c r="DO99" s="24"/>
      <c r="DP99" s="24"/>
      <c r="DQ99" s="24"/>
      <c r="DR99" s="24"/>
      <c r="DS99" s="24"/>
      <c r="DT99" s="24"/>
      <c r="DU99" s="24"/>
      <c r="DV99" s="24"/>
      <c r="DW99" s="24"/>
      <c r="DX99" s="24"/>
      <c r="DY99" s="24"/>
      <c r="DZ99" s="24"/>
      <c r="EA99" s="24"/>
      <c r="EB99" s="24"/>
      <c r="EC99" s="24"/>
      <c r="ED99" s="24"/>
      <c r="EE99" s="24"/>
      <c r="EF99" s="24"/>
      <c r="EG99" s="24"/>
      <c r="EH99" s="24"/>
      <c r="EI99" s="24"/>
      <c r="EJ99" s="24"/>
      <c r="EK99" s="24"/>
      <c r="EL99" s="24"/>
      <c r="EM99" s="24"/>
      <c r="EN99" s="24"/>
      <c r="EO99" s="24"/>
      <c r="EP99" s="24"/>
      <c r="EQ99" s="24"/>
      <c r="ER99" s="24"/>
      <c r="ES99" s="24"/>
      <c r="ET99" s="24"/>
      <c r="EU99" s="24"/>
      <c r="EV99" s="24"/>
      <c r="EW99" s="24"/>
      <c r="EX99" s="24"/>
      <c r="EY99" s="24"/>
      <c r="EZ99" s="24"/>
      <c r="FA99" s="24"/>
      <c r="FB99" s="24"/>
      <c r="FC99" s="24"/>
      <c r="FD99" s="24"/>
      <c r="FE99" s="24"/>
      <c r="FF99" s="24"/>
      <c r="FG99" s="24"/>
      <c r="FH99" s="24"/>
      <c r="FI99" s="24"/>
      <c r="FJ99" s="24"/>
      <c r="FK99" s="24"/>
      <c r="FL99" s="24"/>
      <c r="FM99" s="24"/>
      <c r="FN99" s="24"/>
      <c r="FO99" s="24"/>
      <c r="FP99" s="24"/>
      <c r="FQ99" s="24"/>
      <c r="FR99" s="24"/>
      <c r="FS99" s="24"/>
      <c r="FT99" s="24"/>
      <c r="FU99" s="24"/>
      <c r="FV99" s="24"/>
      <c r="FW99" s="24"/>
      <c r="FX99" s="24"/>
      <c r="FY99" s="24"/>
      <c r="FZ99" s="24"/>
      <c r="GA99" s="24"/>
      <c r="GB99" s="24"/>
      <c r="GC99" s="24"/>
      <c r="GD99" s="24"/>
      <c r="GE99" s="24"/>
    </row>
    <row r="100" spans="1:187" ht="15.75" x14ac:dyDescent="0.25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  <c r="AQ100" s="24"/>
      <c r="AR100" s="24"/>
      <c r="AS100" s="24"/>
      <c r="AT100" s="24"/>
      <c r="AU100" s="24"/>
      <c r="AV100" s="24"/>
      <c r="AW100" s="24"/>
      <c r="AX100" s="24"/>
      <c r="AY100" s="24"/>
      <c r="AZ100" s="24"/>
      <c r="BA100" s="24"/>
      <c r="BB100" s="24"/>
      <c r="BC100" s="24"/>
      <c r="BD100" s="24"/>
      <c r="BE100" s="24"/>
      <c r="BF100" s="24"/>
      <c r="BG100" s="24"/>
      <c r="BH100" s="24"/>
      <c r="BI100" s="24"/>
      <c r="BJ100" s="24"/>
      <c r="BK100" s="24"/>
      <c r="BL100" s="24"/>
      <c r="BM100" s="24"/>
      <c r="BN100" s="24"/>
      <c r="BO100" s="24"/>
      <c r="BP100" s="24"/>
      <c r="BQ100" s="24"/>
      <c r="BR100" s="24"/>
      <c r="BS100" s="24"/>
      <c r="BT100" s="24"/>
      <c r="BU100" s="24"/>
      <c r="BV100" s="24"/>
      <c r="BW100" s="24"/>
      <c r="BX100" s="24"/>
      <c r="BY100" s="24"/>
      <c r="BZ100" s="132" t="s">
        <v>193</v>
      </c>
      <c r="CA100" s="24"/>
      <c r="CB100" s="24"/>
      <c r="CC100" s="24"/>
      <c r="CD100" s="24"/>
      <c r="CE100" s="24"/>
      <c r="CF100" s="24"/>
      <c r="CG100" s="24"/>
      <c r="CH100" s="24"/>
      <c r="CI100" s="24"/>
      <c r="CJ100" s="24"/>
      <c r="CK100" s="24"/>
      <c r="CL100" s="24"/>
      <c r="CM100" s="24"/>
      <c r="CN100" s="24"/>
      <c r="CO100" s="24"/>
      <c r="CP100" s="24"/>
      <c r="CQ100" s="128" t="s">
        <v>479</v>
      </c>
      <c r="CR100" s="24"/>
      <c r="CS100" s="24"/>
      <c r="CT100" s="24"/>
      <c r="CU100" s="24"/>
      <c r="CV100" s="24"/>
      <c r="CW100" s="24"/>
      <c r="CX100" s="24"/>
      <c r="CY100" s="24"/>
      <c r="CZ100" s="24"/>
      <c r="DA100" s="24"/>
      <c r="DB100" s="24"/>
      <c r="DC100" s="24"/>
      <c r="DD100" s="24"/>
      <c r="DE100" s="24"/>
      <c r="DF100" s="24"/>
      <c r="DG100" s="24"/>
      <c r="DH100" s="24"/>
      <c r="DI100" s="24"/>
      <c r="DJ100" s="24"/>
      <c r="DK100" s="24"/>
      <c r="DL100" s="24"/>
      <c r="DM100" s="24"/>
      <c r="DN100" s="24"/>
      <c r="DO100" s="24"/>
      <c r="DP100" s="24"/>
      <c r="DQ100" s="24"/>
      <c r="DR100" s="24"/>
      <c r="DS100" s="24"/>
      <c r="DT100" s="24"/>
      <c r="DU100" s="24"/>
      <c r="DV100" s="24"/>
      <c r="DW100" s="24"/>
      <c r="DX100" s="24"/>
      <c r="DY100" s="24"/>
      <c r="DZ100" s="24"/>
      <c r="EA100" s="24"/>
      <c r="EB100" s="24"/>
      <c r="EC100" s="24"/>
      <c r="ED100" s="24"/>
      <c r="EE100" s="24"/>
      <c r="EF100" s="24"/>
      <c r="EG100" s="24"/>
      <c r="EH100" s="24"/>
      <c r="EI100" s="24"/>
      <c r="EJ100" s="24"/>
      <c r="EK100" s="24"/>
      <c r="EL100" s="24"/>
      <c r="EM100" s="24"/>
      <c r="EN100" s="24"/>
      <c r="EO100" s="24"/>
      <c r="EP100" s="24"/>
      <c r="EQ100" s="24"/>
      <c r="ER100" s="24"/>
      <c r="ES100" s="24"/>
      <c r="ET100" s="24"/>
      <c r="EU100" s="24"/>
      <c r="EV100" s="24"/>
      <c r="EW100" s="24"/>
      <c r="EX100" s="24"/>
      <c r="EY100" s="24"/>
      <c r="EZ100" s="24"/>
      <c r="FA100" s="24"/>
      <c r="FB100" s="24"/>
      <c r="FC100" s="24"/>
      <c r="FD100" s="24"/>
      <c r="FE100" s="24"/>
      <c r="FF100" s="24"/>
      <c r="FG100" s="24"/>
      <c r="FH100" s="24"/>
      <c r="FI100" s="24"/>
      <c r="FJ100" s="24"/>
      <c r="FK100" s="24"/>
      <c r="FL100" s="24"/>
      <c r="FM100" s="24"/>
      <c r="FN100" s="24"/>
      <c r="FO100" s="24"/>
      <c r="FP100" s="24"/>
      <c r="FQ100" s="24"/>
      <c r="FR100" s="24"/>
      <c r="FS100" s="24"/>
      <c r="FT100" s="24"/>
      <c r="FU100" s="24"/>
      <c r="FV100" s="24"/>
      <c r="FW100" s="24"/>
      <c r="FX100" s="24"/>
      <c r="FY100" s="24"/>
      <c r="FZ100" s="24"/>
      <c r="GA100" s="24"/>
      <c r="GB100" s="24"/>
      <c r="GC100" s="24"/>
      <c r="GD100" s="24"/>
      <c r="GE100" s="24"/>
    </row>
    <row r="101" spans="1:187" ht="15.75" x14ac:dyDescent="0.25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  <c r="AQ101" s="24"/>
      <c r="AR101" s="24"/>
      <c r="AS101" s="24"/>
      <c r="AT101" s="24"/>
      <c r="AU101" s="24"/>
      <c r="AV101" s="24"/>
      <c r="AW101" s="24"/>
      <c r="AX101" s="24"/>
      <c r="AY101" s="24"/>
      <c r="AZ101" s="24"/>
      <c r="BA101" s="24"/>
      <c r="BB101" s="24"/>
      <c r="BC101" s="24"/>
      <c r="BD101" s="24"/>
      <c r="BE101" s="24"/>
      <c r="BF101" s="24"/>
      <c r="BG101" s="24"/>
      <c r="BH101" s="24"/>
      <c r="BI101" s="24"/>
      <c r="BJ101" s="24"/>
      <c r="BK101" s="24"/>
      <c r="BL101" s="24"/>
      <c r="BM101" s="24"/>
      <c r="BN101" s="24"/>
      <c r="BO101" s="24"/>
      <c r="BP101" s="24"/>
      <c r="BQ101" s="24"/>
      <c r="BR101" s="24"/>
      <c r="BS101" s="24"/>
      <c r="BT101" s="24"/>
      <c r="BU101" s="24"/>
      <c r="BV101" s="24"/>
      <c r="BW101" s="24"/>
      <c r="BX101" s="24"/>
      <c r="BY101" s="24"/>
      <c r="BZ101" s="132" t="s">
        <v>194</v>
      </c>
      <c r="CQ101" s="128" t="s">
        <v>480</v>
      </c>
      <c r="CR101" s="24"/>
      <c r="CS101" s="24"/>
      <c r="CT101" s="24"/>
      <c r="CU101" s="24"/>
      <c r="CV101" s="24"/>
      <c r="CW101" s="24"/>
      <c r="CX101" s="24"/>
      <c r="CY101" s="24"/>
      <c r="CZ101" s="24"/>
      <c r="DA101" s="24"/>
      <c r="DB101" s="24"/>
      <c r="DC101" s="24"/>
      <c r="DD101" s="24"/>
      <c r="DE101" s="24"/>
      <c r="DF101" s="24"/>
      <c r="DG101" s="24"/>
      <c r="DH101" s="24"/>
      <c r="DI101" s="24"/>
      <c r="DJ101" s="24"/>
      <c r="DK101" s="24"/>
      <c r="DL101" s="24"/>
      <c r="DM101" s="24"/>
      <c r="DN101" s="24"/>
      <c r="DO101" s="24"/>
      <c r="DP101" s="24"/>
      <c r="DQ101" s="24"/>
      <c r="DR101" s="24"/>
      <c r="DS101" s="24"/>
      <c r="DT101" s="24"/>
      <c r="DU101" s="24"/>
      <c r="DV101" s="24"/>
      <c r="DW101" s="24"/>
      <c r="DX101" s="24"/>
      <c r="DY101" s="24"/>
      <c r="DZ101" s="24"/>
      <c r="EA101" s="24"/>
      <c r="EB101" s="24"/>
      <c r="EC101" s="24"/>
      <c r="ED101" s="24"/>
      <c r="EE101" s="24"/>
      <c r="EF101" s="24"/>
      <c r="EG101" s="24"/>
      <c r="EH101" s="24"/>
      <c r="EI101" s="24"/>
      <c r="EJ101" s="24"/>
      <c r="EK101" s="24"/>
      <c r="EL101" s="24"/>
      <c r="EM101" s="24"/>
      <c r="EN101" s="24"/>
      <c r="EO101" s="24"/>
      <c r="EP101" s="24"/>
      <c r="EQ101" s="24"/>
      <c r="ER101" s="24"/>
      <c r="ES101" s="24"/>
      <c r="ET101" s="24"/>
      <c r="EU101" s="24"/>
      <c r="EV101" s="24"/>
      <c r="EW101" s="24"/>
      <c r="EX101" s="24"/>
      <c r="EY101" s="24"/>
      <c r="EZ101" s="24"/>
      <c r="FA101" s="24"/>
      <c r="FB101" s="24"/>
      <c r="FC101" s="24"/>
      <c r="FD101" s="24"/>
      <c r="FE101" s="24"/>
      <c r="FF101" s="24"/>
      <c r="FG101" s="24"/>
      <c r="FH101" s="24"/>
      <c r="FI101" s="24"/>
      <c r="FJ101" s="24"/>
      <c r="FK101" s="24"/>
      <c r="FL101" s="24"/>
      <c r="FM101" s="24"/>
      <c r="FN101" s="24"/>
      <c r="FO101" s="24"/>
      <c r="FP101" s="24"/>
      <c r="FQ101" s="24"/>
      <c r="FR101" s="24"/>
      <c r="FS101" s="24"/>
      <c r="FT101" s="24"/>
      <c r="FU101" s="24"/>
      <c r="FV101" s="24"/>
      <c r="FW101" s="24"/>
      <c r="FX101" s="24"/>
      <c r="FY101" s="24"/>
      <c r="FZ101" s="24"/>
      <c r="GA101" s="24"/>
      <c r="GB101" s="24"/>
      <c r="GC101" s="24"/>
      <c r="GD101" s="24"/>
      <c r="GE101" s="24"/>
    </row>
    <row r="102" spans="1:187" ht="15.75" x14ac:dyDescent="0.2">
      <c r="BZ102" s="132" t="s">
        <v>195</v>
      </c>
      <c r="CQ102" s="128" t="s">
        <v>481</v>
      </c>
    </row>
    <row r="103" spans="1:187" ht="15.75" x14ac:dyDescent="0.2">
      <c r="BZ103" s="132" t="s">
        <v>196</v>
      </c>
      <c r="CQ103" s="128" t="s">
        <v>482</v>
      </c>
    </row>
    <row r="104" spans="1:187" ht="15.75" x14ac:dyDescent="0.2">
      <c r="BZ104" s="132" t="s">
        <v>197</v>
      </c>
      <c r="CQ104" s="128" t="s">
        <v>483</v>
      </c>
    </row>
    <row r="105" spans="1:187" ht="15.75" x14ac:dyDescent="0.2">
      <c r="BZ105" s="132" t="s">
        <v>198</v>
      </c>
      <c r="CQ105" s="128" t="s">
        <v>484</v>
      </c>
    </row>
    <row r="106" spans="1:187" ht="15.75" x14ac:dyDescent="0.2">
      <c r="BZ106" s="132" t="s">
        <v>199</v>
      </c>
      <c r="CQ106" s="128" t="s">
        <v>485</v>
      </c>
    </row>
    <row r="107" spans="1:187" ht="15.75" x14ac:dyDescent="0.2">
      <c r="BZ107" s="132" t="s">
        <v>200</v>
      </c>
      <c r="CQ107" s="128" t="s">
        <v>486</v>
      </c>
    </row>
    <row r="108" spans="1:187" ht="15.75" x14ac:dyDescent="0.2">
      <c r="BZ108" s="132" t="s">
        <v>201</v>
      </c>
      <c r="CQ108" s="128" t="s">
        <v>487</v>
      </c>
    </row>
    <row r="109" spans="1:187" ht="15.75" x14ac:dyDescent="0.2">
      <c r="BZ109" s="132" t="s">
        <v>202</v>
      </c>
      <c r="CQ109" s="128" t="s">
        <v>488</v>
      </c>
    </row>
    <row r="110" spans="1:187" ht="15.75" x14ac:dyDescent="0.2">
      <c r="BZ110" s="132" t="s">
        <v>203</v>
      </c>
      <c r="CQ110" s="128" t="s">
        <v>489</v>
      </c>
    </row>
    <row r="111" spans="1:187" ht="15.75" x14ac:dyDescent="0.2">
      <c r="BZ111" s="132" t="s">
        <v>204</v>
      </c>
      <c r="CQ111" s="128" t="s">
        <v>490</v>
      </c>
    </row>
    <row r="112" spans="1:187" ht="15.75" x14ac:dyDescent="0.2">
      <c r="BZ112" s="132" t="s">
        <v>205</v>
      </c>
      <c r="CQ112" s="128" t="s">
        <v>491</v>
      </c>
    </row>
    <row r="113" spans="78:95" ht="15.75" x14ac:dyDescent="0.2">
      <c r="BZ113" s="132" t="s">
        <v>206</v>
      </c>
      <c r="CQ113" s="128" t="s">
        <v>492</v>
      </c>
    </row>
    <row r="114" spans="78:95" ht="15.75" x14ac:dyDescent="0.2">
      <c r="BZ114" s="132" t="s">
        <v>207</v>
      </c>
      <c r="CQ114" s="128" t="s">
        <v>493</v>
      </c>
    </row>
    <row r="115" spans="78:95" ht="15.75" x14ac:dyDescent="0.2">
      <c r="BZ115" s="132" t="s">
        <v>208</v>
      </c>
      <c r="CQ115" s="128" t="s">
        <v>494</v>
      </c>
    </row>
    <row r="116" spans="78:95" ht="15.75" x14ac:dyDescent="0.2">
      <c r="BZ116" s="132" t="s">
        <v>132</v>
      </c>
      <c r="CQ116" s="128" t="s">
        <v>495</v>
      </c>
    </row>
    <row r="117" spans="78:95" ht="15.75" x14ac:dyDescent="0.2">
      <c r="BZ117" s="132" t="s">
        <v>209</v>
      </c>
      <c r="CQ117" s="128" t="s">
        <v>496</v>
      </c>
    </row>
    <row r="118" spans="78:95" ht="15.75" x14ac:dyDescent="0.2">
      <c r="BZ118" s="132" t="s">
        <v>210</v>
      </c>
      <c r="CQ118" s="128" t="s">
        <v>497</v>
      </c>
    </row>
    <row r="119" spans="78:95" ht="15.75" x14ac:dyDescent="0.2">
      <c r="BZ119" s="132" t="s">
        <v>211</v>
      </c>
      <c r="CQ119" s="128" t="s">
        <v>498</v>
      </c>
    </row>
    <row r="120" spans="78:95" ht="15.75" x14ac:dyDescent="0.2">
      <c r="BZ120" s="132" t="s">
        <v>212</v>
      </c>
      <c r="CQ120" s="128" t="s">
        <v>499</v>
      </c>
    </row>
    <row r="121" spans="78:95" ht="15.75" x14ac:dyDescent="0.2">
      <c r="BZ121" s="132" t="s">
        <v>213</v>
      </c>
      <c r="CQ121" s="128" t="s">
        <v>500</v>
      </c>
    </row>
    <row r="122" spans="78:95" ht="15.75" x14ac:dyDescent="0.2">
      <c r="BZ122" s="132" t="s">
        <v>214</v>
      </c>
      <c r="CQ122" s="128" t="s">
        <v>501</v>
      </c>
    </row>
    <row r="123" spans="78:95" ht="15.75" x14ac:dyDescent="0.2">
      <c r="BZ123" s="133" t="s">
        <v>215</v>
      </c>
      <c r="CQ123" s="128" t="s">
        <v>502</v>
      </c>
    </row>
    <row r="124" spans="78:95" ht="15.75" x14ac:dyDescent="0.2">
      <c r="BZ124" s="133" t="s">
        <v>216</v>
      </c>
      <c r="CQ124" s="128" t="s">
        <v>503</v>
      </c>
    </row>
    <row r="125" spans="78:95" ht="15.75" x14ac:dyDescent="0.2">
      <c r="BZ125" s="133" t="s">
        <v>217</v>
      </c>
      <c r="CQ125" s="128" t="s">
        <v>504</v>
      </c>
    </row>
    <row r="126" spans="78:95" ht="15.75" x14ac:dyDescent="0.2">
      <c r="BZ126" s="133" t="s">
        <v>218</v>
      </c>
      <c r="CQ126" s="128" t="s">
        <v>505</v>
      </c>
    </row>
    <row r="127" spans="78:95" ht="15.75" x14ac:dyDescent="0.2">
      <c r="BZ127" s="133" t="s">
        <v>198</v>
      </c>
      <c r="CQ127" s="128" t="s">
        <v>506</v>
      </c>
    </row>
    <row r="128" spans="78:95" ht="15.75" x14ac:dyDescent="0.2">
      <c r="BZ128" s="133" t="s">
        <v>219</v>
      </c>
      <c r="CQ128" s="128" t="s">
        <v>507</v>
      </c>
    </row>
    <row r="129" spans="78:95" ht="15.75" x14ac:dyDescent="0.2">
      <c r="BZ129" s="133" t="s">
        <v>220</v>
      </c>
      <c r="CQ129" s="128" t="s">
        <v>508</v>
      </c>
    </row>
    <row r="130" spans="78:95" ht="15.75" x14ac:dyDescent="0.2">
      <c r="BZ130" s="133" t="s">
        <v>221</v>
      </c>
      <c r="CQ130" s="128" t="s">
        <v>509</v>
      </c>
    </row>
    <row r="131" spans="78:95" ht="15.75" x14ac:dyDescent="0.2">
      <c r="BZ131" s="133" t="s">
        <v>222</v>
      </c>
      <c r="CQ131" s="128" t="s">
        <v>510</v>
      </c>
    </row>
    <row r="132" spans="78:95" ht="15.75" x14ac:dyDescent="0.2">
      <c r="BZ132" s="133" t="s">
        <v>223</v>
      </c>
      <c r="CQ132" s="128" t="s">
        <v>511</v>
      </c>
    </row>
    <row r="133" spans="78:95" ht="15.75" x14ac:dyDescent="0.2">
      <c r="BZ133" s="133" t="s">
        <v>224</v>
      </c>
      <c r="CQ133" s="128" t="s">
        <v>512</v>
      </c>
    </row>
    <row r="134" spans="78:95" ht="15.75" x14ac:dyDescent="0.2">
      <c r="BZ134" s="133" t="s">
        <v>225</v>
      </c>
      <c r="CQ134" s="128" t="s">
        <v>513</v>
      </c>
    </row>
    <row r="135" spans="78:95" ht="15.75" x14ac:dyDescent="0.2">
      <c r="BZ135" s="133" t="s">
        <v>226</v>
      </c>
      <c r="CQ135" s="128" t="s">
        <v>514</v>
      </c>
    </row>
    <row r="136" spans="78:95" ht="15.75" x14ac:dyDescent="0.2">
      <c r="BZ136" s="133" t="s">
        <v>227</v>
      </c>
      <c r="CQ136" s="128" t="s">
        <v>515</v>
      </c>
    </row>
    <row r="137" spans="78:95" ht="15.75" x14ac:dyDescent="0.2">
      <c r="BZ137" s="133" t="s">
        <v>228</v>
      </c>
      <c r="CQ137" s="128" t="s">
        <v>516</v>
      </c>
    </row>
    <row r="138" spans="78:95" ht="15.75" x14ac:dyDescent="0.2">
      <c r="BZ138" s="133" t="s">
        <v>229</v>
      </c>
      <c r="CQ138" s="128" t="s">
        <v>517</v>
      </c>
    </row>
    <row r="139" spans="78:95" ht="15.75" x14ac:dyDescent="0.2">
      <c r="BZ139" s="133" t="s">
        <v>230</v>
      </c>
      <c r="CQ139" s="128" t="s">
        <v>518</v>
      </c>
    </row>
    <row r="140" spans="78:95" ht="15.75" x14ac:dyDescent="0.2">
      <c r="BZ140" s="133" t="s">
        <v>231</v>
      </c>
      <c r="CQ140" s="128" t="s">
        <v>519</v>
      </c>
    </row>
    <row r="141" spans="78:95" ht="15.75" x14ac:dyDescent="0.2">
      <c r="BZ141" s="133" t="s">
        <v>232</v>
      </c>
      <c r="CQ141" s="128" t="s">
        <v>520</v>
      </c>
    </row>
    <row r="142" spans="78:95" ht="15.75" x14ac:dyDescent="0.2">
      <c r="BZ142" s="133" t="s">
        <v>233</v>
      </c>
      <c r="CQ142" s="128" t="s">
        <v>521</v>
      </c>
    </row>
    <row r="143" spans="78:95" ht="15.75" x14ac:dyDescent="0.2">
      <c r="BZ143" s="133" t="s">
        <v>234</v>
      </c>
      <c r="CQ143" s="128" t="s">
        <v>522</v>
      </c>
    </row>
    <row r="144" spans="78:95" ht="15.75" x14ac:dyDescent="0.2">
      <c r="BZ144" s="133" t="s">
        <v>235</v>
      </c>
      <c r="CQ144" s="128" t="s">
        <v>523</v>
      </c>
    </row>
    <row r="145" spans="78:95" ht="15.75" x14ac:dyDescent="0.2">
      <c r="BZ145" s="133" t="s">
        <v>236</v>
      </c>
      <c r="CQ145" s="128" t="s">
        <v>524</v>
      </c>
    </row>
    <row r="146" spans="78:95" ht="15.75" x14ac:dyDescent="0.2">
      <c r="BZ146" s="133" t="s">
        <v>237</v>
      </c>
      <c r="CQ146" s="128" t="s">
        <v>535</v>
      </c>
    </row>
    <row r="147" spans="78:95" ht="15.75" x14ac:dyDescent="0.2">
      <c r="BZ147" s="133" t="s">
        <v>238</v>
      </c>
      <c r="CQ147" s="128" t="s">
        <v>536</v>
      </c>
    </row>
    <row r="148" spans="78:95" ht="15.75" x14ac:dyDescent="0.2">
      <c r="BZ148" s="133" t="s">
        <v>239</v>
      </c>
      <c r="CQ148" s="128" t="s">
        <v>537</v>
      </c>
    </row>
    <row r="149" spans="78:95" ht="15.75" x14ac:dyDescent="0.2">
      <c r="BZ149" s="133" t="s">
        <v>240</v>
      </c>
      <c r="CQ149" s="128" t="s">
        <v>538</v>
      </c>
    </row>
    <row r="150" spans="78:95" ht="15.75" x14ac:dyDescent="0.2">
      <c r="BZ150" s="133" t="s">
        <v>241</v>
      </c>
      <c r="CQ150" s="128" t="s">
        <v>539</v>
      </c>
    </row>
    <row r="151" spans="78:95" ht="15.75" x14ac:dyDescent="0.2">
      <c r="BZ151" s="133" t="s">
        <v>242</v>
      </c>
      <c r="CQ151" s="128" t="s">
        <v>540</v>
      </c>
    </row>
    <row r="152" spans="78:95" ht="15.75" x14ac:dyDescent="0.2">
      <c r="BZ152" s="133" t="s">
        <v>243</v>
      </c>
      <c r="CQ152" s="128" t="s">
        <v>541</v>
      </c>
    </row>
    <row r="153" spans="78:95" ht="15.75" x14ac:dyDescent="0.2">
      <c r="BZ153" s="133" t="s">
        <v>244</v>
      </c>
      <c r="CQ153" s="128" t="s">
        <v>542</v>
      </c>
    </row>
    <row r="154" spans="78:95" ht="15.75" x14ac:dyDescent="0.2">
      <c r="BZ154" s="134" t="s">
        <v>245</v>
      </c>
      <c r="CQ154" s="128" t="s">
        <v>543</v>
      </c>
    </row>
    <row r="155" spans="78:95" ht="15.75" x14ac:dyDescent="0.2">
      <c r="BZ155" s="134" t="s">
        <v>246</v>
      </c>
      <c r="CQ155" s="128" t="s">
        <v>544</v>
      </c>
    </row>
    <row r="156" spans="78:95" ht="15.75" x14ac:dyDescent="0.2">
      <c r="BZ156" s="134" t="s">
        <v>247</v>
      </c>
      <c r="CQ156" s="128" t="s">
        <v>545</v>
      </c>
    </row>
    <row r="157" spans="78:95" ht="15.75" x14ac:dyDescent="0.2">
      <c r="BZ157" s="134" t="s">
        <v>391</v>
      </c>
      <c r="CQ157" s="128" t="s">
        <v>546</v>
      </c>
    </row>
    <row r="158" spans="78:95" ht="15.75" x14ac:dyDescent="0.2">
      <c r="BZ158" s="134" t="s">
        <v>248</v>
      </c>
      <c r="CQ158" s="128" t="s">
        <v>547</v>
      </c>
    </row>
    <row r="159" spans="78:95" ht="15.75" x14ac:dyDescent="0.2">
      <c r="BZ159" s="134" t="s">
        <v>249</v>
      </c>
      <c r="CQ159" s="128" t="s">
        <v>548</v>
      </c>
    </row>
    <row r="160" spans="78:95" ht="15.75" x14ac:dyDescent="0.2">
      <c r="BZ160" s="134" t="s">
        <v>250</v>
      </c>
      <c r="CQ160" s="128" t="s">
        <v>549</v>
      </c>
    </row>
    <row r="161" spans="78:95" ht="15.75" x14ac:dyDescent="0.2">
      <c r="BZ161" s="134" t="s">
        <v>251</v>
      </c>
      <c r="CQ161" s="128" t="s">
        <v>550</v>
      </c>
    </row>
    <row r="162" spans="78:95" ht="15.75" x14ac:dyDescent="0.2">
      <c r="BZ162" s="134" t="s">
        <v>252</v>
      </c>
      <c r="CQ162" s="128" t="s">
        <v>552</v>
      </c>
    </row>
    <row r="163" spans="78:95" ht="15.75" x14ac:dyDescent="0.2">
      <c r="BZ163" s="134" t="s">
        <v>253</v>
      </c>
      <c r="CQ163" s="128" t="s">
        <v>553</v>
      </c>
    </row>
    <row r="164" spans="78:95" ht="15.75" x14ac:dyDescent="0.2">
      <c r="BZ164" s="134" t="s">
        <v>254</v>
      </c>
      <c r="CQ164" s="128" t="s">
        <v>554</v>
      </c>
    </row>
    <row r="165" spans="78:95" ht="15.75" x14ac:dyDescent="0.2">
      <c r="BZ165" s="134" t="s">
        <v>255</v>
      </c>
      <c r="CQ165" s="128" t="s">
        <v>555</v>
      </c>
    </row>
    <row r="166" spans="78:95" ht="15.75" x14ac:dyDescent="0.2">
      <c r="BZ166" s="134" t="s">
        <v>256</v>
      </c>
      <c r="CQ166" s="128" t="s">
        <v>556</v>
      </c>
    </row>
    <row r="167" spans="78:95" ht="15.75" x14ac:dyDescent="0.2">
      <c r="BZ167" s="134" t="s">
        <v>257</v>
      </c>
      <c r="CQ167" s="128" t="s">
        <v>557</v>
      </c>
    </row>
    <row r="168" spans="78:95" ht="15.75" x14ac:dyDescent="0.2">
      <c r="BZ168" s="134" t="s">
        <v>258</v>
      </c>
      <c r="CQ168" s="128" t="s">
        <v>558</v>
      </c>
    </row>
    <row r="169" spans="78:95" ht="15.75" x14ac:dyDescent="0.2">
      <c r="BZ169" s="134" t="s">
        <v>259</v>
      </c>
      <c r="CQ169" s="128" t="s">
        <v>559</v>
      </c>
    </row>
    <row r="170" spans="78:95" ht="15.75" x14ac:dyDescent="0.2">
      <c r="BZ170" s="134" t="s">
        <v>260</v>
      </c>
      <c r="CQ170" s="128" t="s">
        <v>560</v>
      </c>
    </row>
    <row r="171" spans="78:95" ht="15.75" x14ac:dyDescent="0.2">
      <c r="BZ171" s="134" t="s">
        <v>261</v>
      </c>
      <c r="CQ171" s="128" t="s">
        <v>561</v>
      </c>
    </row>
    <row r="172" spans="78:95" ht="15.75" x14ac:dyDescent="0.2">
      <c r="BZ172" s="134" t="s">
        <v>262</v>
      </c>
      <c r="CQ172" s="128" t="s">
        <v>562</v>
      </c>
    </row>
    <row r="173" spans="78:95" ht="15.75" x14ac:dyDescent="0.2">
      <c r="BZ173" s="134" t="s">
        <v>263</v>
      </c>
      <c r="CQ173" s="128" t="s">
        <v>563</v>
      </c>
    </row>
    <row r="174" spans="78:95" ht="15.75" x14ac:dyDescent="0.2">
      <c r="BZ174" s="134" t="s">
        <v>264</v>
      </c>
      <c r="CQ174" s="128" t="s">
        <v>564</v>
      </c>
    </row>
    <row r="175" spans="78:95" ht="15.75" x14ac:dyDescent="0.2">
      <c r="BZ175" s="134" t="s">
        <v>265</v>
      </c>
      <c r="CQ175" s="128" t="s">
        <v>565</v>
      </c>
    </row>
    <row r="176" spans="78:95" ht="15.75" x14ac:dyDescent="0.2">
      <c r="BZ176" s="134" t="s">
        <v>266</v>
      </c>
      <c r="CQ176" s="128" t="s">
        <v>566</v>
      </c>
    </row>
    <row r="177" spans="78:95" ht="15.75" x14ac:dyDescent="0.2">
      <c r="BZ177" s="134" t="s">
        <v>267</v>
      </c>
      <c r="CQ177" s="128" t="s">
        <v>567</v>
      </c>
    </row>
    <row r="178" spans="78:95" ht="15.75" x14ac:dyDescent="0.2">
      <c r="BZ178" s="134" t="s">
        <v>268</v>
      </c>
      <c r="CQ178" s="128" t="s">
        <v>568</v>
      </c>
    </row>
    <row r="179" spans="78:95" ht="15.75" x14ac:dyDescent="0.2">
      <c r="BZ179" s="134" t="s">
        <v>269</v>
      </c>
      <c r="CQ179" s="128" t="s">
        <v>569</v>
      </c>
    </row>
    <row r="180" spans="78:95" ht="15.75" x14ac:dyDescent="0.2">
      <c r="BZ180" s="134" t="s">
        <v>270</v>
      </c>
      <c r="CQ180" s="128" t="s">
        <v>570</v>
      </c>
    </row>
    <row r="181" spans="78:95" ht="15.75" x14ac:dyDescent="0.2">
      <c r="BZ181" s="134" t="s">
        <v>181</v>
      </c>
      <c r="CQ181" s="128" t="s">
        <v>574</v>
      </c>
    </row>
    <row r="182" spans="78:95" ht="15.75" x14ac:dyDescent="0.2">
      <c r="BZ182" s="134" t="s">
        <v>271</v>
      </c>
      <c r="CQ182" s="128" t="s">
        <v>575</v>
      </c>
    </row>
    <row r="183" spans="78:95" ht="15.75" x14ac:dyDescent="0.2">
      <c r="BZ183" s="134" t="s">
        <v>272</v>
      </c>
      <c r="CQ183" s="128" t="s">
        <v>576</v>
      </c>
    </row>
    <row r="184" spans="78:95" ht="15.75" x14ac:dyDescent="0.2">
      <c r="BZ184" s="134" t="s">
        <v>273</v>
      </c>
      <c r="CQ184" s="128" t="s">
        <v>577</v>
      </c>
    </row>
    <row r="185" spans="78:95" ht="15.75" x14ac:dyDescent="0.2">
      <c r="BZ185" s="135" t="s">
        <v>274</v>
      </c>
      <c r="CQ185" s="128" t="s">
        <v>578</v>
      </c>
    </row>
    <row r="186" spans="78:95" ht="15.75" x14ac:dyDescent="0.2">
      <c r="BZ186" s="135" t="s">
        <v>275</v>
      </c>
      <c r="CQ186" s="128" t="s">
        <v>579</v>
      </c>
    </row>
    <row r="187" spans="78:95" ht="15.75" x14ac:dyDescent="0.2">
      <c r="BZ187" s="135" t="s">
        <v>276</v>
      </c>
      <c r="CQ187" s="128" t="s">
        <v>595</v>
      </c>
    </row>
    <row r="188" spans="78:95" ht="15.75" x14ac:dyDescent="0.2">
      <c r="BZ188" s="135" t="s">
        <v>277</v>
      </c>
      <c r="CQ188" s="128" t="s">
        <v>580</v>
      </c>
    </row>
    <row r="189" spans="78:95" ht="15.75" x14ac:dyDescent="0.2">
      <c r="BZ189" s="135" t="s">
        <v>278</v>
      </c>
      <c r="CQ189" s="128" t="s">
        <v>581</v>
      </c>
    </row>
    <row r="190" spans="78:95" ht="15.75" x14ac:dyDescent="0.2">
      <c r="BZ190" s="135" t="s">
        <v>279</v>
      </c>
      <c r="CQ190" s="128" t="s">
        <v>582</v>
      </c>
    </row>
    <row r="191" spans="78:95" ht="15.75" x14ac:dyDescent="0.2">
      <c r="BZ191" s="135" t="s">
        <v>280</v>
      </c>
      <c r="CQ191" s="128" t="s">
        <v>583</v>
      </c>
    </row>
    <row r="192" spans="78:95" ht="15.75" x14ac:dyDescent="0.2">
      <c r="BZ192" s="135" t="s">
        <v>281</v>
      </c>
      <c r="CQ192" s="128" t="s">
        <v>584</v>
      </c>
    </row>
    <row r="193" spans="78:95" ht="15.75" x14ac:dyDescent="0.2">
      <c r="BZ193" s="135" t="s">
        <v>282</v>
      </c>
      <c r="CQ193" s="128" t="s">
        <v>585</v>
      </c>
    </row>
    <row r="194" spans="78:95" ht="15.75" x14ac:dyDescent="0.2">
      <c r="BZ194" s="135" t="s">
        <v>283</v>
      </c>
      <c r="CQ194" s="128" t="s">
        <v>586</v>
      </c>
    </row>
    <row r="195" spans="78:95" ht="15.75" x14ac:dyDescent="0.2">
      <c r="BZ195" s="135" t="s">
        <v>284</v>
      </c>
      <c r="CQ195" s="128" t="s">
        <v>587</v>
      </c>
    </row>
    <row r="196" spans="78:95" ht="15.75" x14ac:dyDescent="0.2">
      <c r="BZ196" s="135" t="s">
        <v>285</v>
      </c>
      <c r="CQ196" s="128" t="s">
        <v>588</v>
      </c>
    </row>
    <row r="197" spans="78:95" ht="15.75" x14ac:dyDescent="0.2">
      <c r="BZ197" s="135" t="s">
        <v>286</v>
      </c>
      <c r="CQ197" s="128" t="s">
        <v>589</v>
      </c>
    </row>
    <row r="198" spans="78:95" ht="21" x14ac:dyDescent="0.2">
      <c r="BZ198" s="135" t="s">
        <v>287</v>
      </c>
      <c r="CQ198" s="128" t="s">
        <v>590</v>
      </c>
    </row>
    <row r="199" spans="78:95" ht="15.75" x14ac:dyDescent="0.2">
      <c r="BZ199" s="135" t="s">
        <v>288</v>
      </c>
      <c r="CQ199" s="128" t="s">
        <v>591</v>
      </c>
    </row>
    <row r="200" spans="78:95" ht="15.75" x14ac:dyDescent="0.2">
      <c r="BZ200" s="135" t="s">
        <v>289</v>
      </c>
      <c r="CQ200" s="128" t="s">
        <v>592</v>
      </c>
    </row>
    <row r="201" spans="78:95" ht="15.75" x14ac:dyDescent="0.2">
      <c r="BZ201" s="135" t="s">
        <v>290</v>
      </c>
      <c r="CQ201" s="128" t="s">
        <v>593</v>
      </c>
    </row>
    <row r="202" spans="78:95" ht="15.75" x14ac:dyDescent="0.2">
      <c r="BZ202" s="135" t="s">
        <v>291</v>
      </c>
      <c r="CQ202" s="128" t="s">
        <v>594</v>
      </c>
    </row>
    <row r="203" spans="78:95" ht="15.75" x14ac:dyDescent="0.2">
      <c r="BZ203" s="135" t="s">
        <v>292</v>
      </c>
      <c r="CQ203" s="128" t="s">
        <v>596</v>
      </c>
    </row>
    <row r="204" spans="78:95" ht="15.75" x14ac:dyDescent="0.2">
      <c r="BZ204" s="135" t="s">
        <v>293</v>
      </c>
      <c r="CQ204" s="128" t="s">
        <v>597</v>
      </c>
    </row>
    <row r="205" spans="78:95" ht="15.75" x14ac:dyDescent="0.2">
      <c r="BZ205" s="135" t="s">
        <v>294</v>
      </c>
      <c r="CQ205" s="128" t="s">
        <v>598</v>
      </c>
    </row>
    <row r="206" spans="78:95" ht="15.75" x14ac:dyDescent="0.2">
      <c r="BZ206" s="135" t="s">
        <v>295</v>
      </c>
      <c r="CQ206" s="128" t="s">
        <v>599</v>
      </c>
    </row>
    <row r="207" spans="78:95" ht="21" x14ac:dyDescent="0.2">
      <c r="BZ207" s="135" t="s">
        <v>296</v>
      </c>
      <c r="CQ207" s="128" t="s">
        <v>600</v>
      </c>
    </row>
    <row r="208" spans="78:95" ht="15.75" x14ac:dyDescent="0.2">
      <c r="BZ208" s="135" t="s">
        <v>297</v>
      </c>
      <c r="CQ208" s="128" t="s">
        <v>601</v>
      </c>
    </row>
    <row r="209" spans="78:95" ht="15.75" x14ac:dyDescent="0.2">
      <c r="BZ209" s="135" t="s">
        <v>298</v>
      </c>
      <c r="CQ209" s="128" t="s">
        <v>602</v>
      </c>
    </row>
    <row r="210" spans="78:95" ht="15.75" x14ac:dyDescent="0.2">
      <c r="BZ210" s="135" t="s">
        <v>299</v>
      </c>
      <c r="CQ210" s="128" t="s">
        <v>603</v>
      </c>
    </row>
    <row r="211" spans="78:95" ht="15.75" x14ac:dyDescent="0.2">
      <c r="BZ211" s="135" t="s">
        <v>300</v>
      </c>
      <c r="CQ211" s="128" t="s">
        <v>604</v>
      </c>
    </row>
    <row r="212" spans="78:95" ht="15.75" x14ac:dyDescent="0.2">
      <c r="BZ212" s="135" t="s">
        <v>301</v>
      </c>
      <c r="CQ212" s="128" t="s">
        <v>605</v>
      </c>
    </row>
    <row r="213" spans="78:95" ht="15.75" x14ac:dyDescent="0.2">
      <c r="BZ213" s="135" t="s">
        <v>302</v>
      </c>
      <c r="CQ213" s="128" t="s">
        <v>606</v>
      </c>
    </row>
    <row r="214" spans="78:95" ht="15.75" x14ac:dyDescent="0.2">
      <c r="BZ214" s="135" t="s">
        <v>303</v>
      </c>
      <c r="CQ214" s="128" t="s">
        <v>607</v>
      </c>
    </row>
    <row r="215" spans="78:95" ht="15.75" x14ac:dyDescent="0.2">
      <c r="BZ215" s="133" t="s">
        <v>304</v>
      </c>
      <c r="CQ215" s="128" t="s">
        <v>608</v>
      </c>
    </row>
    <row r="216" spans="78:95" ht="15.75" x14ac:dyDescent="0.2">
      <c r="BZ216" s="133" t="s">
        <v>305</v>
      </c>
      <c r="CQ216" s="128" t="s">
        <v>609</v>
      </c>
    </row>
    <row r="217" spans="78:95" ht="15.75" x14ac:dyDescent="0.2">
      <c r="BZ217" s="133" t="s">
        <v>306</v>
      </c>
      <c r="CQ217" s="128" t="s">
        <v>610</v>
      </c>
    </row>
    <row r="218" spans="78:95" ht="15.75" x14ac:dyDescent="0.2">
      <c r="BZ218" s="133" t="s">
        <v>307</v>
      </c>
      <c r="CQ218" s="128" t="s">
        <v>611</v>
      </c>
    </row>
    <row r="219" spans="78:95" ht="15.75" x14ac:dyDescent="0.2">
      <c r="BZ219" s="133" t="s">
        <v>308</v>
      </c>
      <c r="CQ219" s="128" t="s">
        <v>612</v>
      </c>
    </row>
    <row r="220" spans="78:95" ht="15.75" x14ac:dyDescent="0.2">
      <c r="BZ220" s="133" t="s">
        <v>309</v>
      </c>
      <c r="CQ220" s="128" t="s">
        <v>613</v>
      </c>
    </row>
    <row r="221" spans="78:95" ht="15.75" x14ac:dyDescent="0.2">
      <c r="BZ221" s="133" t="s">
        <v>310</v>
      </c>
      <c r="CQ221" s="128" t="s">
        <v>614</v>
      </c>
    </row>
    <row r="222" spans="78:95" ht="15.75" x14ac:dyDescent="0.2">
      <c r="BZ222" s="133" t="s">
        <v>311</v>
      </c>
      <c r="CQ222" s="128" t="s">
        <v>615</v>
      </c>
    </row>
    <row r="223" spans="78:95" ht="15.75" x14ac:dyDescent="0.2">
      <c r="BZ223" s="133" t="s">
        <v>312</v>
      </c>
      <c r="CQ223" s="128" t="s">
        <v>616</v>
      </c>
    </row>
    <row r="224" spans="78:95" ht="15.75" x14ac:dyDescent="0.2">
      <c r="BZ224" s="133" t="s">
        <v>313</v>
      </c>
      <c r="CQ224" s="128" t="s">
        <v>617</v>
      </c>
    </row>
    <row r="225" spans="78:95" ht="15.75" x14ac:dyDescent="0.2">
      <c r="BZ225" s="133" t="s">
        <v>314</v>
      </c>
      <c r="CQ225" s="128" t="s">
        <v>618</v>
      </c>
    </row>
    <row r="226" spans="78:95" ht="15.75" x14ac:dyDescent="0.2">
      <c r="BZ226" s="133" t="s">
        <v>315</v>
      </c>
      <c r="CQ226" s="128" t="s">
        <v>619</v>
      </c>
    </row>
    <row r="227" spans="78:95" ht="15.75" x14ac:dyDescent="0.2">
      <c r="BZ227" s="133" t="s">
        <v>316</v>
      </c>
      <c r="CQ227" s="128" t="s">
        <v>620</v>
      </c>
    </row>
    <row r="228" spans="78:95" ht="15.75" x14ac:dyDescent="0.2">
      <c r="BZ228" s="133" t="s">
        <v>317</v>
      </c>
      <c r="CQ228" s="128" t="s">
        <v>621</v>
      </c>
    </row>
    <row r="229" spans="78:95" ht="15.75" x14ac:dyDescent="0.2">
      <c r="BZ229" s="133" t="s">
        <v>318</v>
      </c>
      <c r="CQ229" s="128" t="s">
        <v>775</v>
      </c>
    </row>
    <row r="230" spans="78:95" ht="15.75" x14ac:dyDescent="0.2">
      <c r="BZ230" s="133" t="s">
        <v>319</v>
      </c>
      <c r="CQ230" s="128" t="s">
        <v>622</v>
      </c>
    </row>
    <row r="231" spans="78:95" ht="15.75" x14ac:dyDescent="0.2">
      <c r="BZ231" s="133" t="s">
        <v>320</v>
      </c>
      <c r="CQ231" s="128" t="s">
        <v>623</v>
      </c>
    </row>
    <row r="232" spans="78:95" ht="15.75" x14ac:dyDescent="0.2">
      <c r="BZ232" s="133" t="s">
        <v>321</v>
      </c>
      <c r="CQ232" s="128" t="s">
        <v>624</v>
      </c>
    </row>
    <row r="233" spans="78:95" ht="15.75" x14ac:dyDescent="0.2">
      <c r="BZ233" s="133" t="s">
        <v>322</v>
      </c>
      <c r="CQ233" s="128" t="s">
        <v>625</v>
      </c>
    </row>
    <row r="234" spans="78:95" ht="15.75" x14ac:dyDescent="0.2">
      <c r="BZ234" s="133" t="s">
        <v>323</v>
      </c>
      <c r="CQ234" s="128" t="s">
        <v>626</v>
      </c>
    </row>
    <row r="235" spans="78:95" ht="15.75" x14ac:dyDescent="0.2">
      <c r="BZ235" s="133" t="s">
        <v>324</v>
      </c>
      <c r="CQ235" s="128" t="s">
        <v>627</v>
      </c>
    </row>
    <row r="236" spans="78:95" ht="15.75" x14ac:dyDescent="0.2">
      <c r="BZ236" s="133" t="s">
        <v>325</v>
      </c>
      <c r="CQ236" s="128" t="s">
        <v>628</v>
      </c>
    </row>
    <row r="237" spans="78:95" ht="15.75" x14ac:dyDescent="0.2">
      <c r="BZ237" s="133" t="s">
        <v>326</v>
      </c>
      <c r="CQ237" s="128" t="s">
        <v>629</v>
      </c>
    </row>
    <row r="238" spans="78:95" ht="15.75" x14ac:dyDescent="0.2">
      <c r="BZ238" s="133" t="s">
        <v>327</v>
      </c>
      <c r="CQ238" s="128" t="s">
        <v>630</v>
      </c>
    </row>
    <row r="239" spans="78:95" ht="15.75" x14ac:dyDescent="0.2">
      <c r="BZ239" s="133" t="s">
        <v>328</v>
      </c>
      <c r="CQ239" s="128" t="s">
        <v>631</v>
      </c>
    </row>
    <row r="240" spans="78:95" ht="15.75" x14ac:dyDescent="0.2">
      <c r="BZ240" s="133" t="s">
        <v>329</v>
      </c>
      <c r="CQ240" s="128" t="s">
        <v>632</v>
      </c>
    </row>
    <row r="241" spans="78:95" ht="15.75" x14ac:dyDescent="0.2">
      <c r="BZ241" s="133" t="s">
        <v>330</v>
      </c>
      <c r="CQ241" s="128" t="s">
        <v>633</v>
      </c>
    </row>
    <row r="242" spans="78:95" ht="15.75" x14ac:dyDescent="0.2">
      <c r="BZ242" s="133" t="s">
        <v>331</v>
      </c>
      <c r="CQ242" s="128" t="s">
        <v>634</v>
      </c>
    </row>
    <row r="243" spans="78:95" ht="15.75" x14ac:dyDescent="0.2">
      <c r="BZ243" s="133" t="s">
        <v>332</v>
      </c>
      <c r="CQ243" s="128" t="s">
        <v>635</v>
      </c>
    </row>
    <row r="244" spans="78:95" ht="15.75" x14ac:dyDescent="0.2">
      <c r="BZ244" s="133" t="s">
        <v>333</v>
      </c>
      <c r="CQ244" s="128" t="s">
        <v>636</v>
      </c>
    </row>
    <row r="245" spans="78:95" ht="15.75" x14ac:dyDescent="0.2">
      <c r="BZ245" s="133" t="s">
        <v>334</v>
      </c>
      <c r="CQ245" s="128" t="s">
        <v>637</v>
      </c>
    </row>
    <row r="246" spans="78:95" ht="15.75" x14ac:dyDescent="0.2">
      <c r="BZ246" s="136" t="s">
        <v>335</v>
      </c>
      <c r="CQ246" s="128" t="s">
        <v>638</v>
      </c>
    </row>
    <row r="247" spans="78:95" ht="15.75" x14ac:dyDescent="0.2">
      <c r="BZ247" s="136" t="s">
        <v>336</v>
      </c>
      <c r="CQ247" s="128" t="s">
        <v>639</v>
      </c>
    </row>
    <row r="248" spans="78:95" ht="15.75" x14ac:dyDescent="0.2">
      <c r="BZ248" s="136" t="s">
        <v>337</v>
      </c>
      <c r="CQ248" s="128" t="s">
        <v>640</v>
      </c>
    </row>
    <row r="249" spans="78:95" ht="15.75" x14ac:dyDescent="0.2">
      <c r="BZ249" s="136" t="s">
        <v>96</v>
      </c>
      <c r="CQ249" s="128" t="s">
        <v>641</v>
      </c>
    </row>
    <row r="250" spans="78:95" ht="15.75" x14ac:dyDescent="0.2">
      <c r="BZ250" s="136" t="s">
        <v>338</v>
      </c>
      <c r="CQ250" s="128" t="s">
        <v>642</v>
      </c>
    </row>
    <row r="251" spans="78:95" ht="15.75" x14ac:dyDescent="0.2">
      <c r="BZ251" s="136" t="s">
        <v>339</v>
      </c>
      <c r="CQ251" s="128" t="s">
        <v>643</v>
      </c>
    </row>
    <row r="252" spans="78:95" ht="15.75" x14ac:dyDescent="0.2">
      <c r="BZ252" s="136" t="s">
        <v>340</v>
      </c>
      <c r="CQ252" s="128" t="s">
        <v>644</v>
      </c>
    </row>
    <row r="253" spans="78:95" ht="15.75" x14ac:dyDescent="0.2">
      <c r="BZ253" s="136" t="s">
        <v>341</v>
      </c>
      <c r="CQ253" s="128" t="s">
        <v>645</v>
      </c>
    </row>
    <row r="254" spans="78:95" ht="15.75" x14ac:dyDescent="0.2">
      <c r="BZ254" s="136" t="s">
        <v>342</v>
      </c>
      <c r="CQ254" s="128" t="s">
        <v>646</v>
      </c>
    </row>
    <row r="255" spans="78:95" ht="15.75" x14ac:dyDescent="0.2">
      <c r="BZ255" s="136" t="s">
        <v>343</v>
      </c>
      <c r="CQ255" s="128" t="s">
        <v>647</v>
      </c>
    </row>
    <row r="256" spans="78:95" ht="15.75" x14ac:dyDescent="0.2">
      <c r="BZ256" s="136" t="s">
        <v>344</v>
      </c>
      <c r="CQ256" s="128" t="s">
        <v>648</v>
      </c>
    </row>
    <row r="257" spans="78:95" ht="15.75" x14ac:dyDescent="0.2">
      <c r="BZ257" s="136" t="s">
        <v>345</v>
      </c>
      <c r="CQ257" s="128" t="s">
        <v>649</v>
      </c>
    </row>
    <row r="258" spans="78:95" ht="15.75" x14ac:dyDescent="0.2">
      <c r="BZ258" s="136" t="s">
        <v>346</v>
      </c>
      <c r="CQ258" s="128" t="s">
        <v>650</v>
      </c>
    </row>
    <row r="259" spans="78:95" ht="15.75" x14ac:dyDescent="0.2">
      <c r="BZ259" s="136" t="s">
        <v>347</v>
      </c>
      <c r="CQ259" s="128" t="s">
        <v>651</v>
      </c>
    </row>
    <row r="260" spans="78:95" ht="15.75" x14ac:dyDescent="0.2">
      <c r="BZ260" s="136" t="s">
        <v>348</v>
      </c>
      <c r="CQ260" s="128" t="s">
        <v>652</v>
      </c>
    </row>
    <row r="261" spans="78:95" ht="15.75" x14ac:dyDescent="0.2">
      <c r="BZ261" s="136" t="s">
        <v>349</v>
      </c>
      <c r="CQ261" s="128" t="s">
        <v>653</v>
      </c>
    </row>
    <row r="262" spans="78:95" ht="15.75" x14ac:dyDescent="0.2">
      <c r="BZ262" s="136" t="s">
        <v>350</v>
      </c>
      <c r="CQ262" s="128" t="s">
        <v>654</v>
      </c>
    </row>
    <row r="263" spans="78:95" ht="15.75" x14ac:dyDescent="0.2">
      <c r="BZ263" s="136" t="s">
        <v>351</v>
      </c>
      <c r="CQ263" s="128" t="s">
        <v>655</v>
      </c>
    </row>
    <row r="264" spans="78:95" ht="15.75" x14ac:dyDescent="0.2">
      <c r="BZ264" s="136" t="s">
        <v>352</v>
      </c>
      <c r="CQ264" s="137" t="s">
        <v>656</v>
      </c>
    </row>
    <row r="265" spans="78:95" ht="15.75" x14ac:dyDescent="0.2">
      <c r="BZ265" s="136" t="s">
        <v>353</v>
      </c>
      <c r="CQ265" s="128" t="s">
        <v>657</v>
      </c>
    </row>
    <row r="266" spans="78:95" ht="15.75" x14ac:dyDescent="0.2">
      <c r="BZ266" s="136" t="s">
        <v>329</v>
      </c>
      <c r="CQ266" s="128" t="s">
        <v>658</v>
      </c>
    </row>
    <row r="267" spans="78:95" ht="15.75" x14ac:dyDescent="0.2">
      <c r="BZ267" s="136" t="s">
        <v>354</v>
      </c>
      <c r="CQ267" s="128" t="s">
        <v>659</v>
      </c>
    </row>
    <row r="268" spans="78:95" ht="15.75" x14ac:dyDescent="0.2">
      <c r="BZ268" s="136" t="s">
        <v>355</v>
      </c>
      <c r="CQ268" s="128" t="s">
        <v>776</v>
      </c>
    </row>
    <row r="269" spans="78:95" ht="15.75" x14ac:dyDescent="0.2">
      <c r="BZ269" s="136" t="s">
        <v>356</v>
      </c>
      <c r="CQ269" s="128" t="s">
        <v>660</v>
      </c>
    </row>
    <row r="270" spans="78:95" ht="15.75" x14ac:dyDescent="0.2">
      <c r="BZ270" s="136" t="s">
        <v>118</v>
      </c>
      <c r="CQ270" s="128" t="s">
        <v>661</v>
      </c>
    </row>
    <row r="271" spans="78:95" ht="15.75" x14ac:dyDescent="0.2">
      <c r="BZ271" s="136" t="s">
        <v>357</v>
      </c>
      <c r="CQ271" s="128" t="s">
        <v>662</v>
      </c>
    </row>
    <row r="272" spans="78:95" ht="15.75" x14ac:dyDescent="0.2">
      <c r="BZ272" s="136" t="s">
        <v>358</v>
      </c>
      <c r="CQ272" s="128" t="s">
        <v>663</v>
      </c>
    </row>
    <row r="273" spans="78:95" ht="15.75" x14ac:dyDescent="0.2">
      <c r="BZ273" s="136" t="s">
        <v>238</v>
      </c>
      <c r="CQ273" s="128" t="s">
        <v>665</v>
      </c>
    </row>
    <row r="274" spans="78:95" ht="15.75" x14ac:dyDescent="0.2">
      <c r="BZ274" s="136" t="s">
        <v>359</v>
      </c>
      <c r="CQ274" s="128" t="s">
        <v>666</v>
      </c>
    </row>
    <row r="275" spans="78:95" ht="15.75" x14ac:dyDescent="0.2">
      <c r="BZ275" s="136" t="s">
        <v>360</v>
      </c>
      <c r="CQ275" s="128" t="s">
        <v>667</v>
      </c>
    </row>
    <row r="276" spans="78:95" ht="15.75" x14ac:dyDescent="0.2">
      <c r="BZ276" s="138" t="s">
        <v>361</v>
      </c>
      <c r="CQ276" s="128" t="s">
        <v>668</v>
      </c>
    </row>
    <row r="277" spans="78:95" ht="15.75" x14ac:dyDescent="0.2">
      <c r="BZ277" s="138" t="s">
        <v>362</v>
      </c>
      <c r="CQ277" s="128" t="s">
        <v>669</v>
      </c>
    </row>
    <row r="278" spans="78:95" ht="15.75" x14ac:dyDescent="0.2">
      <c r="BZ278" s="138" t="s">
        <v>363</v>
      </c>
      <c r="CQ278" s="128" t="s">
        <v>670</v>
      </c>
    </row>
    <row r="279" spans="78:95" ht="15.75" x14ac:dyDescent="0.2">
      <c r="BZ279" s="138" t="s">
        <v>364</v>
      </c>
      <c r="CQ279" s="128" t="s">
        <v>671</v>
      </c>
    </row>
    <row r="280" spans="78:95" ht="15.75" x14ac:dyDescent="0.2">
      <c r="BZ280" s="138" t="s">
        <v>365</v>
      </c>
      <c r="CQ280" s="128" t="s">
        <v>672</v>
      </c>
    </row>
    <row r="281" spans="78:95" ht="15.75" x14ac:dyDescent="0.2">
      <c r="BZ281" s="138" t="s">
        <v>366</v>
      </c>
      <c r="CQ281" s="128" t="s">
        <v>673</v>
      </c>
    </row>
    <row r="282" spans="78:95" ht="15.75" x14ac:dyDescent="0.2">
      <c r="BZ282" s="138" t="s">
        <v>367</v>
      </c>
      <c r="CQ282" s="128" t="s">
        <v>674</v>
      </c>
    </row>
    <row r="283" spans="78:95" ht="15.75" x14ac:dyDescent="0.2">
      <c r="BZ283" s="138" t="s">
        <v>368</v>
      </c>
      <c r="CQ283" s="128" t="s">
        <v>675</v>
      </c>
    </row>
    <row r="284" spans="78:95" ht="15.75" x14ac:dyDescent="0.2">
      <c r="BZ284" s="138" t="s">
        <v>369</v>
      </c>
      <c r="CQ284" s="128" t="s">
        <v>676</v>
      </c>
    </row>
    <row r="285" spans="78:95" ht="15.75" x14ac:dyDescent="0.2">
      <c r="BZ285" s="138" t="s">
        <v>370</v>
      </c>
      <c r="CQ285" s="128" t="s">
        <v>677</v>
      </c>
    </row>
    <row r="286" spans="78:95" ht="15.75" x14ac:dyDescent="0.2">
      <c r="BZ286" s="138" t="s">
        <v>371</v>
      </c>
      <c r="CQ286" s="128" t="s">
        <v>678</v>
      </c>
    </row>
    <row r="287" spans="78:95" ht="15.75" x14ac:dyDescent="0.2">
      <c r="BZ287" s="138" t="s">
        <v>372</v>
      </c>
      <c r="CQ287" s="128" t="s">
        <v>679</v>
      </c>
    </row>
    <row r="288" spans="78:95" ht="15.75" x14ac:dyDescent="0.2">
      <c r="BZ288" s="138" t="s">
        <v>373</v>
      </c>
      <c r="CQ288" s="128" t="s">
        <v>680</v>
      </c>
    </row>
    <row r="289" spans="78:95" ht="15.75" x14ac:dyDescent="0.2">
      <c r="BZ289" s="138" t="s">
        <v>374</v>
      </c>
      <c r="CQ289" s="128" t="s">
        <v>681</v>
      </c>
    </row>
    <row r="290" spans="78:95" ht="15.75" x14ac:dyDescent="0.2">
      <c r="BZ290" s="138" t="s">
        <v>375</v>
      </c>
      <c r="CQ290" s="128" t="s">
        <v>682</v>
      </c>
    </row>
    <row r="291" spans="78:95" ht="15.75" x14ac:dyDescent="0.2">
      <c r="BZ291" s="138" t="s">
        <v>376</v>
      </c>
      <c r="CQ291" s="128" t="s">
        <v>683</v>
      </c>
    </row>
    <row r="292" spans="78:95" ht="15.75" x14ac:dyDescent="0.2">
      <c r="BZ292" s="138" t="s">
        <v>377</v>
      </c>
      <c r="CQ292" s="128" t="s">
        <v>692</v>
      </c>
    </row>
    <row r="293" spans="78:95" ht="15.75" x14ac:dyDescent="0.2">
      <c r="BZ293" s="138" t="s">
        <v>378</v>
      </c>
      <c r="CQ293" s="128" t="s">
        <v>684</v>
      </c>
    </row>
    <row r="294" spans="78:95" ht="15.75" x14ac:dyDescent="0.2">
      <c r="BZ294" s="138" t="s">
        <v>379</v>
      </c>
      <c r="CQ294" s="128" t="s">
        <v>685</v>
      </c>
    </row>
    <row r="295" spans="78:95" ht="15.75" x14ac:dyDescent="0.2">
      <c r="BZ295" s="138" t="s">
        <v>380</v>
      </c>
      <c r="CQ295" s="128" t="s">
        <v>686</v>
      </c>
    </row>
    <row r="296" spans="78:95" ht="15.75" x14ac:dyDescent="0.2">
      <c r="BZ296" s="138" t="s">
        <v>381</v>
      </c>
      <c r="CQ296" s="128" t="s">
        <v>687</v>
      </c>
    </row>
    <row r="297" spans="78:95" ht="15.75" x14ac:dyDescent="0.2">
      <c r="BZ297" s="138" t="s">
        <v>382</v>
      </c>
      <c r="CQ297" s="128" t="s">
        <v>688</v>
      </c>
    </row>
    <row r="298" spans="78:95" ht="15.75" x14ac:dyDescent="0.2">
      <c r="BZ298" s="138" t="s">
        <v>383</v>
      </c>
      <c r="CQ298" s="128" t="s">
        <v>689</v>
      </c>
    </row>
    <row r="299" spans="78:95" ht="15.75" x14ac:dyDescent="0.2">
      <c r="BZ299" s="138" t="s">
        <v>384</v>
      </c>
      <c r="CQ299" s="128" t="s">
        <v>690</v>
      </c>
    </row>
    <row r="300" spans="78:95" ht="15.75" x14ac:dyDescent="0.2">
      <c r="BZ300" s="138" t="s">
        <v>385</v>
      </c>
      <c r="CQ300" s="128" t="s">
        <v>691</v>
      </c>
    </row>
    <row r="301" spans="78:95" ht="15.75" x14ac:dyDescent="0.2">
      <c r="BZ301" s="138" t="s">
        <v>386</v>
      </c>
      <c r="CQ301" s="128" t="s">
        <v>693</v>
      </c>
    </row>
    <row r="302" spans="78:95" ht="15.75" x14ac:dyDescent="0.2">
      <c r="BZ302" s="138" t="s">
        <v>102</v>
      </c>
      <c r="CQ302" s="128" t="s">
        <v>694</v>
      </c>
    </row>
    <row r="303" spans="78:95" ht="15.75" x14ac:dyDescent="0.2">
      <c r="BZ303" s="138" t="s">
        <v>387</v>
      </c>
      <c r="CQ303" s="128" t="s">
        <v>695</v>
      </c>
    </row>
    <row r="304" spans="78:95" ht="15.75" x14ac:dyDescent="0.2">
      <c r="BZ304" s="138" t="s">
        <v>388</v>
      </c>
      <c r="CQ304" s="128" t="s">
        <v>696</v>
      </c>
    </row>
    <row r="305" spans="78:95" ht="15.75" x14ac:dyDescent="0.2">
      <c r="BZ305" s="138" t="s">
        <v>389</v>
      </c>
      <c r="CQ305" s="128" t="s">
        <v>697</v>
      </c>
    </row>
    <row r="306" spans="78:95" ht="15.75" x14ac:dyDescent="0.2">
      <c r="BZ306" s="138" t="s">
        <v>390</v>
      </c>
      <c r="CQ306" s="128" t="s">
        <v>698</v>
      </c>
    </row>
    <row r="307" spans="78:95" ht="15.75" x14ac:dyDescent="0.2">
      <c r="BZ307" s="139" t="s">
        <v>36</v>
      </c>
      <c r="CQ307" s="128" t="s">
        <v>699</v>
      </c>
    </row>
    <row r="308" spans="78:95" ht="15.75" x14ac:dyDescent="0.2">
      <c r="BZ308" s="139" t="s">
        <v>37</v>
      </c>
      <c r="CQ308" s="128" t="s">
        <v>777</v>
      </c>
    </row>
    <row r="309" spans="78:95" ht="15.75" x14ac:dyDescent="0.2">
      <c r="BZ309" s="139" t="s">
        <v>38</v>
      </c>
      <c r="CQ309" s="128" t="s">
        <v>700</v>
      </c>
    </row>
    <row r="310" spans="78:95" ht="15.75" x14ac:dyDescent="0.2">
      <c r="BZ310" s="139" t="s">
        <v>39</v>
      </c>
      <c r="CQ310" s="128" t="s">
        <v>701</v>
      </c>
    </row>
    <row r="311" spans="78:95" ht="15.75" x14ac:dyDescent="0.2">
      <c r="BZ311" s="139" t="s">
        <v>40</v>
      </c>
      <c r="CQ311" s="128" t="s">
        <v>702</v>
      </c>
    </row>
    <row r="312" spans="78:95" ht="15.75" x14ac:dyDescent="0.2">
      <c r="BZ312" s="139" t="s">
        <v>41</v>
      </c>
      <c r="CQ312" s="128" t="s">
        <v>703</v>
      </c>
    </row>
    <row r="313" spans="78:95" ht="15.75" x14ac:dyDescent="0.2">
      <c r="BZ313" s="139" t="s">
        <v>42</v>
      </c>
      <c r="CQ313" s="128" t="s">
        <v>704</v>
      </c>
    </row>
    <row r="314" spans="78:95" ht="15.75" x14ac:dyDescent="0.2">
      <c r="BZ314" s="139" t="s">
        <v>43</v>
      </c>
      <c r="CQ314" s="128" t="s">
        <v>705</v>
      </c>
    </row>
    <row r="315" spans="78:95" ht="15.75" x14ac:dyDescent="0.2">
      <c r="BZ315" s="139" t="s">
        <v>44</v>
      </c>
      <c r="CQ315" s="128" t="s">
        <v>706</v>
      </c>
    </row>
    <row r="316" spans="78:95" ht="15.75" x14ac:dyDescent="0.2">
      <c r="BZ316" s="139" t="s">
        <v>45</v>
      </c>
      <c r="CQ316" s="128" t="s">
        <v>707</v>
      </c>
    </row>
    <row r="317" spans="78:95" ht="15.75" x14ac:dyDescent="0.2">
      <c r="BZ317" s="139" t="s">
        <v>46</v>
      </c>
      <c r="CQ317" s="128" t="s">
        <v>708</v>
      </c>
    </row>
    <row r="318" spans="78:95" ht="15.75" x14ac:dyDescent="0.2">
      <c r="BZ318" s="139" t="s">
        <v>47</v>
      </c>
      <c r="CQ318" s="128" t="s">
        <v>709</v>
      </c>
    </row>
    <row r="319" spans="78:95" ht="15.75" x14ac:dyDescent="0.2">
      <c r="BZ319" s="139" t="s">
        <v>48</v>
      </c>
      <c r="CQ319" s="128" t="s">
        <v>710</v>
      </c>
    </row>
    <row r="320" spans="78:95" ht="15.75" x14ac:dyDescent="0.2">
      <c r="BZ320" s="139" t="s">
        <v>49</v>
      </c>
      <c r="CQ320" s="128" t="s">
        <v>711</v>
      </c>
    </row>
    <row r="321" spans="78:95" ht="15.75" x14ac:dyDescent="0.2">
      <c r="BZ321" s="139" t="s">
        <v>50</v>
      </c>
      <c r="CQ321" s="128" t="s">
        <v>712</v>
      </c>
    </row>
    <row r="322" spans="78:95" ht="15.75" x14ac:dyDescent="0.2">
      <c r="BZ322" s="139" t="s">
        <v>51</v>
      </c>
      <c r="CQ322" s="128" t="s">
        <v>713</v>
      </c>
    </row>
    <row r="323" spans="78:95" ht="15.75" x14ac:dyDescent="0.2">
      <c r="BZ323" s="139" t="s">
        <v>52</v>
      </c>
      <c r="CQ323" s="128" t="s">
        <v>714</v>
      </c>
    </row>
    <row r="324" spans="78:95" ht="15.75" x14ac:dyDescent="0.2">
      <c r="BZ324" s="139" t="s">
        <v>53</v>
      </c>
      <c r="CQ324" s="128" t="s">
        <v>715</v>
      </c>
    </row>
    <row r="325" spans="78:95" ht="15.75" x14ac:dyDescent="0.2">
      <c r="BZ325" s="139" t="s">
        <v>54</v>
      </c>
      <c r="CQ325" s="128" t="s">
        <v>716</v>
      </c>
    </row>
    <row r="326" spans="78:95" ht="15.75" x14ac:dyDescent="0.2">
      <c r="BZ326" s="139" t="s">
        <v>55</v>
      </c>
      <c r="CQ326" s="128" t="s">
        <v>717</v>
      </c>
    </row>
    <row r="327" spans="78:95" ht="15" x14ac:dyDescent="0.25">
      <c r="BZ327" s="139" t="s">
        <v>56</v>
      </c>
      <c r="CQ327" s="140" t="s">
        <v>718</v>
      </c>
    </row>
    <row r="328" spans="78:95" ht="15.75" x14ac:dyDescent="0.2">
      <c r="BZ328" s="139" t="s">
        <v>57</v>
      </c>
      <c r="CQ328" s="128" t="s">
        <v>719</v>
      </c>
    </row>
    <row r="329" spans="78:95" ht="15.75" x14ac:dyDescent="0.2">
      <c r="BZ329" s="139" t="s">
        <v>58</v>
      </c>
      <c r="CQ329" s="128" t="s">
        <v>720</v>
      </c>
    </row>
    <row r="330" spans="78:95" ht="15.75" x14ac:dyDescent="0.2">
      <c r="BZ330" s="139" t="s">
        <v>59</v>
      </c>
      <c r="CQ330" s="128" t="s">
        <v>721</v>
      </c>
    </row>
    <row r="331" spans="78:95" ht="15.75" x14ac:dyDescent="0.2">
      <c r="BZ331" s="139" t="s">
        <v>60</v>
      </c>
      <c r="CQ331" s="128" t="s">
        <v>722</v>
      </c>
    </row>
    <row r="332" spans="78:95" ht="15.75" x14ac:dyDescent="0.2">
      <c r="BZ332" s="139" t="s">
        <v>61</v>
      </c>
      <c r="CQ332" s="128" t="s">
        <v>723</v>
      </c>
    </row>
    <row r="333" spans="78:95" ht="15.75" x14ac:dyDescent="0.2">
      <c r="BZ333" s="139" t="s">
        <v>62</v>
      </c>
      <c r="CQ333" s="128" t="s">
        <v>724</v>
      </c>
    </row>
    <row r="334" spans="78:95" ht="15.75" x14ac:dyDescent="0.2">
      <c r="BZ334" s="139" t="s">
        <v>63</v>
      </c>
      <c r="CQ334" s="128" t="s">
        <v>726</v>
      </c>
    </row>
    <row r="335" spans="78:95" ht="15.75" x14ac:dyDescent="0.2">
      <c r="BZ335" s="139" t="s">
        <v>64</v>
      </c>
      <c r="CQ335" s="128" t="s">
        <v>727</v>
      </c>
    </row>
    <row r="336" spans="78:95" ht="15.75" x14ac:dyDescent="0.2">
      <c r="BZ336" s="139" t="s">
        <v>65</v>
      </c>
      <c r="CQ336" s="128" t="s">
        <v>728</v>
      </c>
    </row>
    <row r="337" spans="78:95" ht="15.75" x14ac:dyDescent="0.2">
      <c r="BZ337" s="139" t="s">
        <v>66</v>
      </c>
      <c r="CQ337" s="128" t="s">
        <v>729</v>
      </c>
    </row>
    <row r="338" spans="78:95" ht="15.75" x14ac:dyDescent="0.2">
      <c r="BZ338" s="141" t="s">
        <v>67</v>
      </c>
      <c r="CQ338" s="128" t="s">
        <v>730</v>
      </c>
    </row>
    <row r="339" spans="78:95" ht="15.75" x14ac:dyDescent="0.2">
      <c r="BZ339" s="141" t="s">
        <v>68</v>
      </c>
      <c r="CQ339" s="128" t="s">
        <v>731</v>
      </c>
    </row>
    <row r="340" spans="78:95" ht="15.75" x14ac:dyDescent="0.2">
      <c r="BZ340" s="141" t="s">
        <v>69</v>
      </c>
      <c r="CQ340" s="128" t="s">
        <v>732</v>
      </c>
    </row>
    <row r="341" spans="78:95" ht="15.75" x14ac:dyDescent="0.2">
      <c r="BZ341" s="141" t="s">
        <v>70</v>
      </c>
      <c r="CQ341" s="128" t="s">
        <v>733</v>
      </c>
    </row>
    <row r="342" spans="78:95" ht="15.75" x14ac:dyDescent="0.2">
      <c r="BZ342" s="141" t="s">
        <v>71</v>
      </c>
      <c r="CQ342" s="128" t="s">
        <v>734</v>
      </c>
    </row>
    <row r="343" spans="78:95" ht="15.75" x14ac:dyDescent="0.2">
      <c r="BZ343" s="141" t="s">
        <v>72</v>
      </c>
      <c r="CQ343" s="128" t="s">
        <v>735</v>
      </c>
    </row>
    <row r="344" spans="78:95" ht="15.75" x14ac:dyDescent="0.2">
      <c r="BZ344" s="141" t="s">
        <v>73</v>
      </c>
      <c r="CQ344" s="128" t="s">
        <v>736</v>
      </c>
    </row>
    <row r="345" spans="78:95" ht="15.75" x14ac:dyDescent="0.2">
      <c r="BZ345" s="141" t="s">
        <v>74</v>
      </c>
      <c r="CQ345" s="128" t="s">
        <v>737</v>
      </c>
    </row>
    <row r="346" spans="78:95" ht="15.75" x14ac:dyDescent="0.2">
      <c r="BZ346" s="141" t="s">
        <v>75</v>
      </c>
      <c r="CQ346" s="128" t="s">
        <v>738</v>
      </c>
    </row>
    <row r="347" spans="78:95" ht="15.75" x14ac:dyDescent="0.2">
      <c r="BZ347" s="141" t="s">
        <v>76</v>
      </c>
      <c r="CQ347" s="128" t="s">
        <v>739</v>
      </c>
    </row>
    <row r="348" spans="78:95" ht="15.75" x14ac:dyDescent="0.2">
      <c r="BZ348" s="141" t="s">
        <v>77</v>
      </c>
      <c r="CQ348" s="128" t="s">
        <v>740</v>
      </c>
    </row>
    <row r="349" spans="78:95" ht="15.75" x14ac:dyDescent="0.2">
      <c r="BZ349" s="141" t="s">
        <v>78</v>
      </c>
      <c r="CQ349" s="128" t="s">
        <v>741</v>
      </c>
    </row>
    <row r="350" spans="78:95" ht="15.75" x14ac:dyDescent="0.2">
      <c r="BZ350" s="141" t="s">
        <v>79</v>
      </c>
      <c r="CQ350" s="128" t="s">
        <v>742</v>
      </c>
    </row>
    <row r="351" spans="78:95" ht="15.75" x14ac:dyDescent="0.2">
      <c r="BZ351" s="141" t="s">
        <v>80</v>
      </c>
      <c r="CQ351" s="128" t="s">
        <v>743</v>
      </c>
    </row>
    <row r="352" spans="78:95" ht="15.75" x14ac:dyDescent="0.2">
      <c r="BZ352" s="141" t="s">
        <v>81</v>
      </c>
      <c r="CQ352" s="128" t="s">
        <v>744</v>
      </c>
    </row>
    <row r="353" spans="78:95" ht="15.75" x14ac:dyDescent="0.2">
      <c r="BZ353" s="141" t="s">
        <v>82</v>
      </c>
      <c r="CQ353" s="128" t="s">
        <v>745</v>
      </c>
    </row>
    <row r="354" spans="78:95" ht="15.75" x14ac:dyDescent="0.2">
      <c r="BZ354" s="141" t="s">
        <v>83</v>
      </c>
      <c r="CQ354" s="128" t="s">
        <v>725</v>
      </c>
    </row>
    <row r="355" spans="78:95" ht="15.75" x14ac:dyDescent="0.2">
      <c r="BZ355" s="141" t="s">
        <v>84</v>
      </c>
      <c r="CQ355" s="128" t="s">
        <v>746</v>
      </c>
    </row>
    <row r="356" spans="78:95" ht="15.75" x14ac:dyDescent="0.2">
      <c r="BZ356" s="141" t="s">
        <v>85</v>
      </c>
      <c r="CQ356" s="128" t="s">
        <v>747</v>
      </c>
    </row>
    <row r="357" spans="78:95" ht="15.75" x14ac:dyDescent="0.2">
      <c r="BZ357" s="141" t="s">
        <v>86</v>
      </c>
      <c r="CQ357" s="128" t="s">
        <v>748</v>
      </c>
    </row>
    <row r="358" spans="78:95" ht="15.75" x14ac:dyDescent="0.2">
      <c r="BZ358" s="141" t="s">
        <v>87</v>
      </c>
      <c r="CQ358" s="128" t="s">
        <v>749</v>
      </c>
    </row>
    <row r="359" spans="78:95" ht="15.75" x14ac:dyDescent="0.2">
      <c r="BZ359" s="141" t="s">
        <v>88</v>
      </c>
      <c r="CQ359" s="128" t="s">
        <v>750</v>
      </c>
    </row>
    <row r="360" spans="78:95" ht="15.75" x14ac:dyDescent="0.2">
      <c r="BZ360" s="141" t="s">
        <v>89</v>
      </c>
      <c r="CQ360" s="128" t="s">
        <v>751</v>
      </c>
    </row>
    <row r="361" spans="78:95" ht="15.75" x14ac:dyDescent="0.2">
      <c r="BZ361" s="141" t="s">
        <v>90</v>
      </c>
      <c r="CQ361" s="128" t="s">
        <v>752</v>
      </c>
    </row>
    <row r="362" spans="78:95" ht="15.75" x14ac:dyDescent="0.2">
      <c r="BZ362" s="141" t="s">
        <v>91</v>
      </c>
      <c r="CQ362" s="128" t="s">
        <v>753</v>
      </c>
    </row>
    <row r="363" spans="78:95" ht="15.75" x14ac:dyDescent="0.2">
      <c r="BZ363" s="141" t="s">
        <v>92</v>
      </c>
      <c r="CQ363" s="128" t="s">
        <v>754</v>
      </c>
    </row>
    <row r="364" spans="78:95" ht="15.75" x14ac:dyDescent="0.2">
      <c r="BZ364" s="141" t="s">
        <v>93</v>
      </c>
      <c r="CQ364" s="128" t="s">
        <v>755</v>
      </c>
    </row>
    <row r="365" spans="78:95" ht="15.75" x14ac:dyDescent="0.2">
      <c r="BZ365" s="141" t="s">
        <v>94</v>
      </c>
      <c r="CQ365" s="128" t="s">
        <v>756</v>
      </c>
    </row>
    <row r="366" spans="78:95" ht="15.75" x14ac:dyDescent="0.2">
      <c r="BZ366" s="141" t="s">
        <v>778</v>
      </c>
      <c r="CQ366" s="128" t="s">
        <v>757</v>
      </c>
    </row>
    <row r="367" spans="78:95" ht="15.75" x14ac:dyDescent="0.2">
      <c r="CQ367" s="128" t="s">
        <v>758</v>
      </c>
    </row>
    <row r="368" spans="78:95" ht="15.75" x14ac:dyDescent="0.2">
      <c r="CQ368" s="128" t="s">
        <v>759</v>
      </c>
    </row>
    <row r="369" spans="95:95" ht="15.75" x14ac:dyDescent="0.2">
      <c r="CQ369" s="128" t="s">
        <v>760</v>
      </c>
    </row>
    <row r="370" spans="95:95" ht="15.75" x14ac:dyDescent="0.2">
      <c r="CQ370" s="137" t="s">
        <v>761</v>
      </c>
    </row>
    <row r="371" spans="95:95" ht="15.75" x14ac:dyDescent="0.2">
      <c r="CQ371" s="128" t="s">
        <v>762</v>
      </c>
    </row>
    <row r="372" spans="95:95" ht="15.75" x14ac:dyDescent="0.2">
      <c r="CQ372" s="128" t="s">
        <v>763</v>
      </c>
    </row>
    <row r="373" spans="95:95" ht="15.75" x14ac:dyDescent="0.2">
      <c r="CQ373" s="128" t="s">
        <v>764</v>
      </c>
    </row>
    <row r="374" spans="95:95" ht="15.75" x14ac:dyDescent="0.2">
      <c r="CQ374" s="128" t="s">
        <v>765</v>
      </c>
    </row>
    <row r="375" spans="95:95" ht="15.75" x14ac:dyDescent="0.2">
      <c r="CQ375" s="128"/>
    </row>
  </sheetData>
  <sheetProtection sheet="1" formatCells="0" selectLockedCells="1"/>
  <mergeCells count="43">
    <mergeCell ref="E36:N36"/>
    <mergeCell ref="BP2:BV2"/>
    <mergeCell ref="BP3:BV3"/>
    <mergeCell ref="D2:AH2"/>
    <mergeCell ref="D1:AH1"/>
    <mergeCell ref="AB6:AH6"/>
    <mergeCell ref="T6:Z6"/>
    <mergeCell ref="D6:J6"/>
    <mergeCell ref="BP1:BV1"/>
    <mergeCell ref="AZ1:BF1"/>
    <mergeCell ref="AR1:AS1"/>
    <mergeCell ref="AR3:AX3"/>
    <mergeCell ref="AZ3:BF3"/>
    <mergeCell ref="AR2:AX2"/>
    <mergeCell ref="AT1:AU1"/>
    <mergeCell ref="AV1:AW1"/>
    <mergeCell ref="D3:AH3"/>
    <mergeCell ref="AZ2:BF2"/>
    <mergeCell ref="BH3:BN3"/>
    <mergeCell ref="BH2:BN2"/>
    <mergeCell ref="D4:AH4"/>
    <mergeCell ref="B5:AL5"/>
    <mergeCell ref="L6:R6"/>
    <mergeCell ref="D25:J25"/>
    <mergeCell ref="L25:R25"/>
    <mergeCell ref="T25:Z25"/>
    <mergeCell ref="AB25:AH25"/>
    <mergeCell ref="L16:R16"/>
    <mergeCell ref="D16:J16"/>
    <mergeCell ref="T16:Z16"/>
    <mergeCell ref="AB16:AH16"/>
    <mergeCell ref="BP25:BV25"/>
    <mergeCell ref="BP6:BV6"/>
    <mergeCell ref="AR16:AX16"/>
    <mergeCell ref="AZ16:BF16"/>
    <mergeCell ref="BH16:BN16"/>
    <mergeCell ref="BP16:BV16"/>
    <mergeCell ref="AZ6:BF6"/>
    <mergeCell ref="AR25:AX25"/>
    <mergeCell ref="AZ25:BF25"/>
    <mergeCell ref="BH25:BN25"/>
    <mergeCell ref="BH6:BN6"/>
    <mergeCell ref="AR6:AX6"/>
  </mergeCells>
  <phoneticPr fontId="0" type="noConversion"/>
  <conditionalFormatting sqref="D13:D14">
    <cfRule type="expression" dxfId="41" priority="169" stopIfTrue="1">
      <formula>AR13=1</formula>
    </cfRule>
  </conditionalFormatting>
  <conditionalFormatting sqref="L14">
    <cfRule type="expression" dxfId="40" priority="167" stopIfTrue="1">
      <formula>AZ14=1</formula>
    </cfRule>
  </conditionalFormatting>
  <conditionalFormatting sqref="D8">
    <cfRule type="expression" dxfId="39" priority="145" stopIfTrue="1">
      <formula>AR8=1</formula>
    </cfRule>
  </conditionalFormatting>
  <conditionalFormatting sqref="T14">
    <cfRule type="expression" dxfId="38" priority="165" stopIfTrue="1">
      <formula>BH14=1</formula>
    </cfRule>
  </conditionalFormatting>
  <conditionalFormatting sqref="D8:J12">
    <cfRule type="expression" dxfId="37" priority="144" stopIfTrue="1">
      <formula>AR8=1</formula>
    </cfRule>
  </conditionalFormatting>
  <conditionalFormatting sqref="L8:O8 Q8:R8">
    <cfRule type="expression" dxfId="36" priority="80" stopIfTrue="1">
      <formula>AZ8=1</formula>
    </cfRule>
  </conditionalFormatting>
  <conditionalFormatting sqref="L8">
    <cfRule type="expression" dxfId="35" priority="81" stopIfTrue="1">
      <formula>AZ8=1</formula>
    </cfRule>
  </conditionalFormatting>
  <conditionalFormatting sqref="P8">
    <cfRule type="expression" dxfId="34" priority="79" stopIfTrue="1">
      <formula>BD8=1</formula>
    </cfRule>
  </conditionalFormatting>
  <conditionalFormatting sqref="T8:U8">
    <cfRule type="expression" dxfId="33" priority="77" stopIfTrue="1">
      <formula>BH8=1</formula>
    </cfRule>
  </conditionalFormatting>
  <conditionalFormatting sqref="T8">
    <cfRule type="expression" dxfId="32" priority="78" stopIfTrue="1">
      <formula>BH8=1</formula>
    </cfRule>
  </conditionalFormatting>
  <conditionalFormatting sqref="AB8">
    <cfRule type="expression" dxfId="31" priority="73" stopIfTrue="1">
      <formula>BP8=1</formula>
    </cfRule>
  </conditionalFormatting>
  <conditionalFormatting sqref="AB8:AH8">
    <cfRule type="expression" dxfId="30" priority="72" stopIfTrue="1">
      <formula>BP8=1</formula>
    </cfRule>
  </conditionalFormatting>
  <conditionalFormatting sqref="AB23">
    <cfRule type="expression" dxfId="29" priority="56" stopIfTrue="1">
      <formula>BP23=1</formula>
    </cfRule>
  </conditionalFormatting>
  <conditionalFormatting sqref="D32">
    <cfRule type="expression" dxfId="28" priority="170" stopIfTrue="1">
      <formula>AR31=1</formula>
    </cfRule>
  </conditionalFormatting>
  <conditionalFormatting sqref="T32">
    <cfRule type="expression" dxfId="27" priority="30" stopIfTrue="1">
      <formula>BH32=1</formula>
    </cfRule>
  </conditionalFormatting>
  <conditionalFormatting sqref="L9:R12">
    <cfRule type="expression" dxfId="26" priority="28" stopIfTrue="1">
      <formula>AZ9=1</formula>
    </cfRule>
  </conditionalFormatting>
  <conditionalFormatting sqref="L13:M13">
    <cfRule type="expression" dxfId="25" priority="27" stopIfTrue="1">
      <formula>AZ13=1</formula>
    </cfRule>
  </conditionalFormatting>
  <conditionalFormatting sqref="W8:Z8">
    <cfRule type="expression" dxfId="24" priority="26" stopIfTrue="1">
      <formula>BK8=1</formula>
    </cfRule>
  </conditionalFormatting>
  <conditionalFormatting sqref="T9:Z12">
    <cfRule type="expression" dxfId="23" priority="25" stopIfTrue="1">
      <formula>BH9=1</formula>
    </cfRule>
  </conditionalFormatting>
  <conditionalFormatting sqref="T13:U13">
    <cfRule type="expression" dxfId="22" priority="24" stopIfTrue="1">
      <formula>BH13=1</formula>
    </cfRule>
  </conditionalFormatting>
  <conditionalFormatting sqref="AB9:AH12">
    <cfRule type="expression" dxfId="21" priority="23" stopIfTrue="1">
      <formula>BP9=1</formula>
    </cfRule>
  </conditionalFormatting>
  <conditionalFormatting sqref="D18:J18 D23:J23">
    <cfRule type="expression" dxfId="20" priority="22" stopIfTrue="1">
      <formula>AR18=1</formula>
    </cfRule>
  </conditionalFormatting>
  <conditionalFormatting sqref="D19:J22">
    <cfRule type="expression" dxfId="19" priority="21" stopIfTrue="1">
      <formula>AR19=1</formula>
    </cfRule>
  </conditionalFormatting>
  <conditionalFormatting sqref="L18:R18">
    <cfRule type="expression" dxfId="18" priority="20" stopIfTrue="1">
      <formula>AZ18=1</formula>
    </cfRule>
  </conditionalFormatting>
  <conditionalFormatting sqref="L19:R22">
    <cfRule type="expression" dxfId="17" priority="19" stopIfTrue="1">
      <formula>AZ19=1</formula>
    </cfRule>
  </conditionalFormatting>
  <conditionalFormatting sqref="T18">
    <cfRule type="expression" dxfId="16" priority="18" stopIfTrue="1">
      <formula>BH18=1</formula>
    </cfRule>
  </conditionalFormatting>
  <conditionalFormatting sqref="T18:Z18">
    <cfRule type="expression" dxfId="15" priority="17" stopIfTrue="1">
      <formula>BH18=1</formula>
    </cfRule>
  </conditionalFormatting>
  <conditionalFormatting sqref="T19:Z22">
    <cfRule type="expression" dxfId="14" priority="16" stopIfTrue="1">
      <formula>BH19=1</formula>
    </cfRule>
  </conditionalFormatting>
  <conditionalFormatting sqref="AB18:AH18">
    <cfRule type="expression" dxfId="13" priority="15" stopIfTrue="1">
      <formula>BP18=1</formula>
    </cfRule>
  </conditionalFormatting>
  <conditionalFormatting sqref="AB19:AH22">
    <cfRule type="expression" dxfId="12" priority="14" stopIfTrue="1">
      <formula>BP19=1</formula>
    </cfRule>
  </conditionalFormatting>
  <conditionalFormatting sqref="D27:E27">
    <cfRule type="expression" dxfId="11" priority="13" stopIfTrue="1">
      <formula>AR27=1</formula>
    </cfRule>
  </conditionalFormatting>
  <conditionalFormatting sqref="D27">
    <cfRule type="expression" dxfId="10" priority="171" stopIfTrue="1">
      <formula>AR27=1</formula>
    </cfRule>
  </conditionalFormatting>
  <conditionalFormatting sqref="F27:J27">
    <cfRule type="expression" dxfId="9" priority="11" stopIfTrue="1">
      <formula>AT27=1</formula>
    </cfRule>
  </conditionalFormatting>
  <conditionalFormatting sqref="D28:J31">
    <cfRule type="expression" dxfId="8" priority="10" stopIfTrue="1">
      <formula>AR28=1</formula>
    </cfRule>
  </conditionalFormatting>
  <conditionalFormatting sqref="L27:M27">
    <cfRule type="expression" dxfId="7" priority="8" stopIfTrue="1">
      <formula>AZ27=1</formula>
    </cfRule>
  </conditionalFormatting>
  <conditionalFormatting sqref="N27:R27">
    <cfRule type="expression" dxfId="6" priority="7" stopIfTrue="1">
      <formula>BB27=1</formula>
    </cfRule>
  </conditionalFormatting>
  <conditionalFormatting sqref="L28:R31">
    <cfRule type="expression" dxfId="5" priority="6" stopIfTrue="1">
      <formula>AZ28=1</formula>
    </cfRule>
  </conditionalFormatting>
  <conditionalFormatting sqref="T27:Z27">
    <cfRule type="expression" dxfId="4" priority="5" stopIfTrue="1">
      <formula>BH27=1</formula>
    </cfRule>
  </conditionalFormatting>
  <conditionalFormatting sqref="T28:Z31">
    <cfRule type="expression" dxfId="3" priority="4" stopIfTrue="1">
      <formula>BH28=1</formula>
    </cfRule>
  </conditionalFormatting>
  <conditionalFormatting sqref="AB27:AH27">
    <cfRule type="expression" dxfId="2" priority="3" stopIfTrue="1">
      <formula>BP27=1</formula>
    </cfRule>
  </conditionalFormatting>
  <conditionalFormatting sqref="AB28:AH31">
    <cfRule type="expression" dxfId="1" priority="2" stopIfTrue="1">
      <formula>BP28=1</formula>
    </cfRule>
  </conditionalFormatting>
  <conditionalFormatting sqref="V8">
    <cfRule type="expression" dxfId="0" priority="1" stopIfTrue="1">
      <formula>BJ8=1</formula>
    </cfRule>
  </conditionalFormatting>
  <hyperlinks>
    <hyperlink ref="D6:J6" location="Septembre!A1" tooltip="Septembre" display="Septembre" xr:uid="{00000000-0004-0000-0000-000000000000}"/>
    <hyperlink ref="AR6:AX6" location="Septembre!A1" tooltip="Septembre" display="Septembre" xr:uid="{00000000-0004-0000-0000-000001000000}"/>
    <hyperlink ref="L6:R6" location="Octobre!A1" tooltip="Octobre" display="  Octobre" xr:uid="{00000000-0004-0000-0000-000002000000}"/>
    <hyperlink ref="T6:Z6" location="Novembre!A1" tooltip="Novembre" display=" Novembre" xr:uid="{00000000-0004-0000-0000-000003000000}"/>
    <hyperlink ref="AB6:AH6" location="Décembre!A1" tooltip="Décembre" display="Décembre" xr:uid="{00000000-0004-0000-0000-000004000000}"/>
    <hyperlink ref="D16:J16" location="Janvier!A1" tooltip="Janvier" display="Janvier" xr:uid="{00000000-0004-0000-0000-000005000000}"/>
    <hyperlink ref="L16:R16" location="Février!A1" tooltip="Février" display="Février" xr:uid="{00000000-0004-0000-0000-000006000000}"/>
    <hyperlink ref="T16:Z16" location="Mars!A1" tooltip="Mars" display="Mars" xr:uid="{00000000-0004-0000-0000-000007000000}"/>
    <hyperlink ref="AB16:AH16" location="Avril!A1" tooltip="Avril" display="Avril" xr:uid="{00000000-0004-0000-0000-000008000000}"/>
    <hyperlink ref="D25:J25" location="Mai!A1" tooltip="Mai" display="Mai" xr:uid="{00000000-0004-0000-0000-000009000000}"/>
    <hyperlink ref="T25:Z25" location="Juillet!A1" tooltip="Juillet" display="Juillet" xr:uid="{00000000-0004-0000-0000-00000A000000}"/>
    <hyperlink ref="AB25:AH25" location="Août!A1" tooltip="Août" display="Août" xr:uid="{00000000-0004-0000-0000-00000B000000}"/>
    <hyperlink ref="L25:R25" location="Juin!A1" tooltip="jUIN" display="Juin" xr:uid="{00000000-0004-0000-0000-00000C000000}"/>
    <hyperlink ref="E36" r:id="rId1" location="Vacances!A1" tooltip="Vacances scolaires zones A, B et C" display="Vacances scolaires" xr:uid="{00000000-0004-0000-0000-00000D000000}"/>
  </hyperlinks>
  <printOptions gridLinesSet="0"/>
  <pageMargins left="0.7" right="0.7" top="0.75" bottom="0.75" header="0.3" footer="0.3"/>
  <pageSetup paperSize="9" scale="70" orientation="landscape" horizontalDpi="360" verticalDpi="4294967292" r:id="rId2"/>
  <headerFooter alignWithMargins="0">
    <oddFooter xml:space="preserve">&amp;COdile Aubert - http://www.saintpauldevence.info/leprof2.0/
</oddFooter>
  </headerFooter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euil9">
    <tabColor rgb="FFC00000"/>
    <pageSetUpPr fitToPage="1"/>
  </sheetPr>
  <dimension ref="A1:AK31"/>
  <sheetViews>
    <sheetView showGridLines="0" showRowColHeaders="0" zoomScale="130" zoomScaleNormal="130" workbookViewId="0">
      <selection activeCell="F14" sqref="F14:N14"/>
    </sheetView>
  </sheetViews>
  <sheetFormatPr baseColWidth="10" defaultColWidth="11.5703125" defaultRowHeight="12.75" x14ac:dyDescent="0.2"/>
  <cols>
    <col min="1" max="1" width="2.7109375" customWidth="1"/>
    <col min="2" max="2" width="18" customWidth="1"/>
    <col min="3" max="3" width="1.42578125" customWidth="1"/>
    <col min="4" max="4" width="18" customWidth="1"/>
    <col min="5" max="5" width="1.42578125" customWidth="1"/>
    <col min="6" max="6" width="18" customWidth="1"/>
    <col min="7" max="7" width="1.42578125" customWidth="1"/>
    <col min="8" max="8" width="18" customWidth="1"/>
    <col min="9" max="9" width="1.42578125" customWidth="1"/>
    <col min="10" max="10" width="18" customWidth="1"/>
    <col min="11" max="11" width="1.42578125" customWidth="1"/>
    <col min="12" max="12" width="18" customWidth="1"/>
    <col min="13" max="13" width="1.42578125" customWidth="1"/>
    <col min="14" max="14" width="18" customWidth="1"/>
    <col min="15" max="15" width="9.140625" customWidth="1"/>
    <col min="16" max="16" width="11.5703125" hidden="1" customWidth="1"/>
    <col min="17" max="25" width="2.28515625" hidden="1" customWidth="1"/>
    <col min="26" max="29" width="11.5703125" hidden="1" customWidth="1"/>
    <col min="30" max="30" width="15" hidden="1" customWidth="1"/>
    <col min="31" max="31" width="11.5703125" hidden="1" customWidth="1"/>
    <col min="32" max="36" width="9.7109375" customWidth="1"/>
    <col min="37" max="37" width="12.7109375" customWidth="1"/>
  </cols>
  <sheetData>
    <row r="1" spans="1:37" ht="22.9" customHeight="1" x14ac:dyDescent="0.2">
      <c r="A1" s="1" t="s">
        <v>11</v>
      </c>
      <c r="B1" s="245" t="s">
        <v>17</v>
      </c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1"/>
      <c r="Q1" s="2">
        <f>IF(B4&lt;&gt;"",1,0)</f>
        <v>0</v>
      </c>
      <c r="R1" s="2">
        <f>IF(D4&lt;&gt;"",1,0)</f>
        <v>0</v>
      </c>
      <c r="S1" s="2">
        <f>IF(F4&lt;&gt;"",1,0)</f>
        <v>0</v>
      </c>
      <c r="T1" s="2">
        <f>IF(H4&lt;&gt;"",1,0)</f>
        <v>0</v>
      </c>
      <c r="U1" s="2">
        <f>IF(J4&lt;&gt;"",1,0)</f>
        <v>0</v>
      </c>
      <c r="V1" s="2">
        <f>IF(L4&lt;&gt;"",1,0)</f>
        <v>0</v>
      </c>
      <c r="W1" s="2">
        <f>IF(N4&lt;&gt;"",1,0)</f>
        <v>0</v>
      </c>
      <c r="Z1">
        <v>1</v>
      </c>
      <c r="AA1" s="61">
        <f>IF(MONTH('[1]Liste des élèves'!F13)=4,1,0)</f>
        <v>0</v>
      </c>
      <c r="AB1" t="str">
        <f>IF(AA1=1,INDEX('[1]Liste des élèves'!$E$13:$E$42,Z1),"")</f>
        <v/>
      </c>
      <c r="AC1" s="5" t="str">
        <f>IF(AA1=1,DAY('[1]Liste des élèves'!F13),"")</f>
        <v/>
      </c>
      <c r="AD1" t="str">
        <f>IF(AA1=1,CONCATENATE(AB1," le ",AC1," - "),"")</f>
        <v/>
      </c>
      <c r="AF1" s="230" t="s">
        <v>774</v>
      </c>
      <c r="AG1" s="231"/>
      <c r="AH1" s="231"/>
      <c r="AI1" s="231"/>
      <c r="AJ1" s="231"/>
      <c r="AK1" s="232"/>
    </row>
    <row r="2" spans="1:37" s="5" customFormat="1" ht="22.9" customHeight="1" x14ac:dyDescent="0.2">
      <c r="A2" s="3"/>
      <c r="B2" s="4" t="s">
        <v>21</v>
      </c>
      <c r="C2" s="4"/>
      <c r="D2" s="4" t="s">
        <v>22</v>
      </c>
      <c r="E2" s="4"/>
      <c r="F2" s="4" t="s">
        <v>23</v>
      </c>
      <c r="G2" s="4"/>
      <c r="H2" s="4" t="s">
        <v>24</v>
      </c>
      <c r="I2" s="4"/>
      <c r="J2" s="4" t="s">
        <v>25</v>
      </c>
      <c r="K2" s="4"/>
      <c r="L2" s="4" t="s">
        <v>26</v>
      </c>
      <c r="M2" s="4"/>
      <c r="N2" s="4" t="s">
        <v>20</v>
      </c>
      <c r="O2" s="3"/>
      <c r="Q2" s="2">
        <f>IF(B6&lt;&gt;"",1,0)</f>
        <v>0</v>
      </c>
      <c r="R2" s="2">
        <f>IF(D6&lt;&gt;"",1,0)</f>
        <v>0</v>
      </c>
      <c r="S2" s="2">
        <f>IF(F6&lt;&gt;"",1,0)</f>
        <v>0</v>
      </c>
      <c r="T2" s="2">
        <f>IF(H6&lt;&gt;"",1,0)</f>
        <v>0</v>
      </c>
      <c r="U2" s="2">
        <f>IF(J6&lt;&gt;"",1,0)</f>
        <v>0</v>
      </c>
      <c r="V2" s="2">
        <f>IF(L6&lt;&gt;"",1,0)</f>
        <v>0</v>
      </c>
      <c r="W2" s="2">
        <f>IF(N6&lt;&gt;"",1,0)</f>
        <v>0</v>
      </c>
      <c r="Z2" s="5">
        <f>Z1+1</f>
        <v>2</v>
      </c>
      <c r="AA2" s="61">
        <f>IF(MONTH('[1]Liste des élèves'!F14)=4,1,0)</f>
        <v>0</v>
      </c>
      <c r="AB2" t="str">
        <f>IF(AA2=1,INDEX('[1]Liste des élèves'!$E$13:$E$42,Z2),"")</f>
        <v/>
      </c>
      <c r="AC2" s="5" t="str">
        <f>IF(AA2=1,DAY('[1]Liste des élèves'!F14),"")</f>
        <v/>
      </c>
      <c r="AD2" t="str">
        <f>IF(AA2=1,CONCATENATE(AB2," le ",AC2," - "),"")</f>
        <v/>
      </c>
      <c r="AF2" s="233"/>
      <c r="AG2" s="234"/>
      <c r="AH2" s="234"/>
      <c r="AI2" s="234"/>
      <c r="AJ2" s="234"/>
      <c r="AK2" s="235"/>
    </row>
    <row r="3" spans="1:37" s="31" customFormat="1" ht="13.15" customHeight="1" x14ac:dyDescent="0.2">
      <c r="B3" s="67" t="s">
        <v>35</v>
      </c>
      <c r="C3" s="38"/>
      <c r="D3" s="7" t="s">
        <v>30</v>
      </c>
      <c r="E3" s="38"/>
      <c r="F3" s="7" t="s">
        <v>31</v>
      </c>
      <c r="G3" s="41"/>
      <c r="H3" s="7" t="s">
        <v>32</v>
      </c>
      <c r="I3" s="41"/>
      <c r="J3" s="7" t="s">
        <v>33</v>
      </c>
      <c r="L3" s="8">
        <v>1</v>
      </c>
      <c r="N3" s="8">
        <f>L3+1</f>
        <v>2</v>
      </c>
      <c r="Q3" s="32">
        <f>IF(B8&lt;&gt;"",1,0)</f>
        <v>0</v>
      </c>
      <c r="R3" s="32">
        <f>IF(D8&lt;&gt;"",1,0)</f>
        <v>0</v>
      </c>
      <c r="S3" s="32">
        <f>IF(F8&lt;&gt;"",1,0)</f>
        <v>0</v>
      </c>
      <c r="T3" s="32">
        <f>IF(H8&lt;&gt;"",1,0)</f>
        <v>0</v>
      </c>
      <c r="U3" s="32">
        <f>IF(J8&lt;&gt;"",1,0)</f>
        <v>0</v>
      </c>
      <c r="V3" s="32">
        <f>IF(L8&lt;&gt;"",1,0)</f>
        <v>0</v>
      </c>
      <c r="W3" s="32">
        <f>IF(N8&lt;&gt;"",1,0)</f>
        <v>0</v>
      </c>
      <c r="Z3" s="5">
        <f t="shared" ref="Z3:Z30" si="0">Z2+1</f>
        <v>3</v>
      </c>
      <c r="AA3" s="61">
        <f>IF(MONTH('[1]Liste des élèves'!F15)=4,1,0)</f>
        <v>0</v>
      </c>
      <c r="AB3" t="str">
        <f>IF(AA3=1,INDEX('[1]Liste des élèves'!$E$13:$E$42,Z3),"")</f>
        <v/>
      </c>
      <c r="AC3" s="5" t="str">
        <f>IF(AA3=1,DAY('[1]Liste des élèves'!F15),"")</f>
        <v/>
      </c>
      <c r="AD3" t="str">
        <f t="shared" ref="AD3:AD30" si="1">IF(AA3=1,CONCATENATE(AB3," le ",AC3," - "),"")</f>
        <v/>
      </c>
      <c r="AF3" s="98"/>
      <c r="AG3" s="98"/>
      <c r="AH3" s="98"/>
      <c r="AI3" s="98"/>
      <c r="AJ3" s="98"/>
      <c r="AK3" s="98"/>
    </row>
    <row r="4" spans="1:37" s="9" customFormat="1" ht="60.6" customHeight="1" x14ac:dyDescent="0.2">
      <c r="B4" s="81" t="str">
        <f>AD31</f>
        <v/>
      </c>
      <c r="C4" s="82"/>
      <c r="D4" s="86"/>
      <c r="E4" s="82"/>
      <c r="F4" s="86"/>
      <c r="G4" s="82"/>
      <c r="H4" s="86"/>
      <c r="I4" s="82"/>
      <c r="J4" s="83"/>
      <c r="K4" s="82"/>
      <c r="L4" s="84"/>
      <c r="M4" s="82"/>
      <c r="N4" s="84"/>
      <c r="Q4" s="9">
        <f>IF(B10&lt;&gt;"",1,0)</f>
        <v>0</v>
      </c>
      <c r="R4" s="9">
        <f>IF(D10&lt;&gt;"",1,0)</f>
        <v>0</v>
      </c>
      <c r="S4" s="9">
        <f>IF(F10&lt;&gt;"",1,0)</f>
        <v>0</v>
      </c>
      <c r="T4" s="9">
        <f>IF(H10&lt;&gt;"",1,0)</f>
        <v>0</v>
      </c>
      <c r="U4" s="9">
        <f>IF(J10&lt;&gt;"",1,0)</f>
        <v>0</v>
      </c>
      <c r="V4" s="9">
        <f>IF(L10&lt;&gt;"",1,0)</f>
        <v>0</v>
      </c>
      <c r="W4" s="9">
        <f>IF(N10&lt;&gt;"",1,0)</f>
        <v>0</v>
      </c>
      <c r="Z4" s="5">
        <f t="shared" si="0"/>
        <v>4</v>
      </c>
      <c r="AA4" s="61">
        <f>IF(MONTH('[1]Liste des élèves'!F16)=4,1,0)</f>
        <v>0</v>
      </c>
      <c r="AB4" t="str">
        <f>IF(AA4=1,INDEX('[1]Liste des élèves'!$E$13:$E$42,Z4),"")</f>
        <v/>
      </c>
      <c r="AC4" s="5" t="str">
        <f>IF(AA4=1,DAY('[1]Liste des élèves'!F16),"")</f>
        <v/>
      </c>
      <c r="AD4" t="str">
        <f t="shared" si="1"/>
        <v/>
      </c>
      <c r="AE4" s="96" t="s">
        <v>767</v>
      </c>
      <c r="AF4" s="99" t="s">
        <v>767</v>
      </c>
      <c r="AG4" s="100"/>
      <c r="AH4" s="100"/>
      <c r="AI4" s="100"/>
      <c r="AJ4" s="100"/>
      <c r="AK4" s="100"/>
    </row>
    <row r="5" spans="1:37" s="33" customFormat="1" ht="13.15" customHeight="1" x14ac:dyDescent="0.2">
      <c r="B5" s="42">
        <v>1</v>
      </c>
      <c r="C5" s="42"/>
      <c r="D5" s="42">
        <f>B5+1</f>
        <v>2</v>
      </c>
      <c r="E5" s="42"/>
      <c r="F5" s="42">
        <f>D5+1</f>
        <v>3</v>
      </c>
      <c r="G5" s="41"/>
      <c r="H5" s="41">
        <f>F5+1</f>
        <v>4</v>
      </c>
      <c r="I5" s="41"/>
      <c r="J5" s="41">
        <f>H5+1</f>
        <v>5</v>
      </c>
      <c r="K5" s="31"/>
      <c r="L5" s="14">
        <f>J5+1</f>
        <v>6</v>
      </c>
      <c r="M5" s="34"/>
      <c r="N5" s="14">
        <f>L5+1</f>
        <v>7</v>
      </c>
      <c r="Q5" s="32">
        <f>IF(B12&lt;&gt;"",1,0)</f>
        <v>0</v>
      </c>
      <c r="R5" s="32">
        <f>IF(D12&lt;&gt;"",1,0)</f>
        <v>0</v>
      </c>
      <c r="S5" s="32">
        <f>IF(F12&lt;&gt;"",1,0)</f>
        <v>0</v>
      </c>
      <c r="T5" s="32">
        <f>IF(H12&lt;&gt;"",1,0)</f>
        <v>0</v>
      </c>
      <c r="U5" s="32">
        <f>IF(J12&lt;&gt;"",1,0)</f>
        <v>0</v>
      </c>
      <c r="V5" s="32">
        <f>IF(L12&lt;&gt;"",1,0)</f>
        <v>0</v>
      </c>
      <c r="W5" s="32">
        <f>IF(N12&lt;&gt;"",1,0)</f>
        <v>0</v>
      </c>
      <c r="Z5" s="5">
        <f t="shared" si="0"/>
        <v>5</v>
      </c>
      <c r="AA5" s="61">
        <f>IF(MONTH('[1]Liste des élèves'!F17)=4,1,0)</f>
        <v>0</v>
      </c>
      <c r="AB5" t="str">
        <f>IF(AA5=1,INDEX('[1]Liste des élèves'!$E$13:$E$42,Z5),"")</f>
        <v/>
      </c>
      <c r="AC5" s="5" t="str">
        <f>IF(AA5=1,DAY('[1]Liste des élèves'!F17),"")</f>
        <v/>
      </c>
      <c r="AD5" t="str">
        <f t="shared" si="1"/>
        <v/>
      </c>
      <c r="AE5" s="97"/>
      <c r="AF5" s="101"/>
      <c r="AG5" s="101"/>
      <c r="AH5" s="101"/>
      <c r="AI5" s="101"/>
      <c r="AJ5" s="101"/>
      <c r="AK5" s="101"/>
    </row>
    <row r="6" spans="1:37" s="9" customFormat="1" ht="60.6" customHeight="1" x14ac:dyDescent="0.2">
      <c r="B6" s="86"/>
      <c r="C6" s="94"/>
      <c r="D6" s="86"/>
      <c r="E6" s="94"/>
      <c r="F6" s="86"/>
      <c r="G6" s="94"/>
      <c r="H6" s="86"/>
      <c r="I6" s="94"/>
      <c r="J6" s="86"/>
      <c r="K6" s="82"/>
      <c r="L6" s="86"/>
      <c r="M6" s="82"/>
      <c r="N6" s="86"/>
      <c r="Z6" s="5">
        <f t="shared" si="0"/>
        <v>6</v>
      </c>
      <c r="AA6" s="61">
        <f>IF(MONTH('[1]Liste des élèves'!F18)=4,1,0)</f>
        <v>0</v>
      </c>
      <c r="AB6" t="str">
        <f>IF(AA6=1,INDEX('[1]Liste des élèves'!$E$13:$E$42,Z6),"")</f>
        <v/>
      </c>
      <c r="AC6" s="5" t="str">
        <f>IF(AA6=1,DAY('[1]Liste des élèves'!F18),"")</f>
        <v/>
      </c>
      <c r="AD6" t="str">
        <f t="shared" si="1"/>
        <v/>
      </c>
      <c r="AE6" s="96" t="s">
        <v>768</v>
      </c>
      <c r="AF6" s="99" t="s">
        <v>773</v>
      </c>
      <c r="AG6" s="100"/>
      <c r="AH6" s="100"/>
      <c r="AI6" s="100"/>
      <c r="AJ6" s="100"/>
      <c r="AK6" s="100"/>
    </row>
    <row r="7" spans="1:37" s="33" customFormat="1" ht="13.15" customHeight="1" x14ac:dyDescent="0.2">
      <c r="B7" s="42">
        <f>N5+1</f>
        <v>8</v>
      </c>
      <c r="C7" s="42"/>
      <c r="D7" s="42">
        <f>B7+1</f>
        <v>9</v>
      </c>
      <c r="E7" s="42"/>
      <c r="F7" s="42">
        <f>D7+1</f>
        <v>10</v>
      </c>
      <c r="G7" s="41"/>
      <c r="H7" s="41">
        <f>F7+1</f>
        <v>11</v>
      </c>
      <c r="I7" s="41"/>
      <c r="J7" s="41">
        <f>H7+1</f>
        <v>12</v>
      </c>
      <c r="K7" s="31"/>
      <c r="L7" s="14">
        <f>J7+1</f>
        <v>13</v>
      </c>
      <c r="M7" s="34"/>
      <c r="N7" s="14">
        <f>L7+1</f>
        <v>14</v>
      </c>
      <c r="Q7" s="32"/>
      <c r="R7" s="32"/>
      <c r="S7" s="32"/>
      <c r="T7" s="32"/>
      <c r="U7" s="32"/>
      <c r="V7" s="32"/>
      <c r="W7" s="32"/>
      <c r="Z7" s="5">
        <f t="shared" si="0"/>
        <v>7</v>
      </c>
      <c r="AA7" s="61">
        <f>IF(MONTH('[1]Liste des élèves'!F19)=4,1,0)</f>
        <v>0</v>
      </c>
      <c r="AB7" t="str">
        <f>IF(AA7=1,INDEX('[1]Liste des élèves'!$E$13:$E$42,Z7),"")</f>
        <v/>
      </c>
      <c r="AC7" s="5" t="str">
        <f>IF(AA7=1,DAY('[1]Liste des élèves'!F19),"")</f>
        <v/>
      </c>
      <c r="AD7" t="str">
        <f t="shared" si="1"/>
        <v/>
      </c>
      <c r="AE7" s="97"/>
      <c r="AF7" s="101"/>
      <c r="AG7" s="101"/>
      <c r="AH7" s="101"/>
      <c r="AI7" s="101"/>
      <c r="AJ7" s="101"/>
      <c r="AK7" s="101"/>
    </row>
    <row r="8" spans="1:37" s="9" customFormat="1" ht="60.6" customHeight="1" x14ac:dyDescent="0.2">
      <c r="B8" s="86"/>
      <c r="C8" s="94"/>
      <c r="D8" s="86"/>
      <c r="E8" s="94"/>
      <c r="F8" s="86"/>
      <c r="G8" s="94"/>
      <c r="H8" s="86"/>
      <c r="I8" s="94"/>
      <c r="J8" s="86"/>
      <c r="K8" s="82"/>
      <c r="L8" s="86"/>
      <c r="M8" s="82"/>
      <c r="N8" s="86"/>
      <c r="Z8" s="5">
        <f t="shared" si="0"/>
        <v>8</v>
      </c>
      <c r="AA8" s="61">
        <f>IF(MONTH('[1]Liste des élèves'!F20)=4,1,0)</f>
        <v>0</v>
      </c>
      <c r="AB8" t="str">
        <f>IF(AA8=1,INDEX('[1]Liste des élèves'!$E$13:$E$42,Z8),"")</f>
        <v/>
      </c>
      <c r="AC8" s="5" t="str">
        <f>IF(AA8=1,DAY('[1]Liste des élèves'!F20),"")</f>
        <v/>
      </c>
      <c r="AD8" t="str">
        <f t="shared" si="1"/>
        <v/>
      </c>
      <c r="AE8" s="96" t="s">
        <v>769</v>
      </c>
      <c r="AF8" s="99" t="s">
        <v>771</v>
      </c>
      <c r="AG8" s="100"/>
      <c r="AH8" s="100"/>
      <c r="AI8" s="100"/>
      <c r="AJ8" s="100"/>
      <c r="AK8" s="100"/>
    </row>
    <row r="9" spans="1:37" s="33" customFormat="1" ht="13.15" customHeight="1" x14ac:dyDescent="0.2">
      <c r="B9" s="42">
        <f>N7+1</f>
        <v>15</v>
      </c>
      <c r="C9" s="42"/>
      <c r="D9" s="42">
        <f>B9+1</f>
        <v>16</v>
      </c>
      <c r="E9" s="42"/>
      <c r="F9" s="42">
        <f>D9+1</f>
        <v>17</v>
      </c>
      <c r="G9" s="41"/>
      <c r="H9" s="41">
        <f>F9+1</f>
        <v>18</v>
      </c>
      <c r="I9" s="41"/>
      <c r="J9" s="41">
        <f>H9+1</f>
        <v>19</v>
      </c>
      <c r="K9" s="31"/>
      <c r="L9" s="14">
        <f>J9+1</f>
        <v>20</v>
      </c>
      <c r="M9" s="34"/>
      <c r="N9" s="14">
        <f>L9+1</f>
        <v>21</v>
      </c>
      <c r="Q9" s="32"/>
      <c r="R9" s="32"/>
      <c r="S9" s="32"/>
      <c r="T9" s="32"/>
      <c r="U9" s="32"/>
      <c r="V9" s="32"/>
      <c r="W9" s="32"/>
      <c r="Z9" s="5">
        <f t="shared" si="0"/>
        <v>9</v>
      </c>
      <c r="AA9" s="61">
        <f>IF(MONTH('[1]Liste des élèves'!F21)=4,1,0)</f>
        <v>0</v>
      </c>
      <c r="AB9" t="str">
        <f>IF(AA9=1,INDEX('[1]Liste des élèves'!$E$13:$E$42,Z9),"")</f>
        <v/>
      </c>
      <c r="AC9" s="5" t="str">
        <f>IF(AA9=1,DAY('[1]Liste des élèves'!F21),"")</f>
        <v/>
      </c>
      <c r="AD9" t="str">
        <f t="shared" si="1"/>
        <v/>
      </c>
      <c r="AE9" s="96" t="s">
        <v>770</v>
      </c>
      <c r="AF9" s="99" t="s">
        <v>772</v>
      </c>
      <c r="AG9" s="101"/>
      <c r="AH9" s="101"/>
      <c r="AI9" s="101"/>
      <c r="AJ9" s="101"/>
      <c r="AK9" s="101"/>
    </row>
    <row r="10" spans="1:37" s="9" customFormat="1" ht="60.6" customHeight="1" x14ac:dyDescent="0.2">
      <c r="B10" s="86"/>
      <c r="C10" s="94"/>
      <c r="D10" s="86"/>
      <c r="E10" s="94"/>
      <c r="F10" s="86"/>
      <c r="G10" s="94"/>
      <c r="H10" s="86"/>
      <c r="I10" s="94"/>
      <c r="J10" s="86"/>
      <c r="K10" s="82"/>
      <c r="L10" s="86"/>
      <c r="M10" s="82"/>
      <c r="N10" s="86"/>
      <c r="Z10" s="5">
        <f t="shared" si="0"/>
        <v>10</v>
      </c>
      <c r="AA10" s="61">
        <f>IF(MONTH('[1]Liste des élèves'!F22)=4,1,0)</f>
        <v>0</v>
      </c>
      <c r="AB10" t="str">
        <f>IF(AA10=1,INDEX('[1]Liste des élèves'!$E$13:$E$42,Z10),"")</f>
        <v/>
      </c>
      <c r="AC10" s="5" t="str">
        <f>IF(AA10=1,DAY('[1]Liste des élèves'!F22),"")</f>
        <v/>
      </c>
      <c r="AD10" t="str">
        <f t="shared" si="1"/>
        <v/>
      </c>
      <c r="AF10" s="100"/>
      <c r="AG10" s="100"/>
      <c r="AH10" s="100"/>
      <c r="AI10" s="100"/>
      <c r="AJ10" s="100"/>
      <c r="AK10" s="100"/>
    </row>
    <row r="11" spans="1:37" s="33" customFormat="1" ht="13.15" customHeight="1" x14ac:dyDescent="0.2">
      <c r="B11" s="42">
        <f>N9+1</f>
        <v>22</v>
      </c>
      <c r="C11" s="42"/>
      <c r="D11" s="42">
        <f>B11+1</f>
        <v>23</v>
      </c>
      <c r="E11" s="42"/>
      <c r="F11" s="42">
        <f>D11+1</f>
        <v>24</v>
      </c>
      <c r="G11" s="41"/>
      <c r="H11" s="41">
        <f>F11+1</f>
        <v>25</v>
      </c>
      <c r="I11" s="38"/>
      <c r="J11" s="41">
        <f>H11+1</f>
        <v>26</v>
      </c>
      <c r="K11" s="6"/>
      <c r="L11" s="14">
        <f>J11+1</f>
        <v>27</v>
      </c>
      <c r="M11" s="6"/>
      <c r="N11" s="14">
        <f>L11+1</f>
        <v>28</v>
      </c>
      <c r="O11" s="6"/>
      <c r="P11" s="7" t="s">
        <v>7</v>
      </c>
      <c r="Q11" s="32"/>
      <c r="R11" s="32"/>
      <c r="S11" s="32"/>
      <c r="T11" s="32"/>
      <c r="U11" s="32"/>
      <c r="V11" s="32"/>
      <c r="W11" s="32"/>
      <c r="Z11" s="5">
        <f t="shared" si="0"/>
        <v>11</v>
      </c>
      <c r="AA11" s="61">
        <f>IF(MONTH('[1]Liste des élèves'!F23)=4,1,0)</f>
        <v>0</v>
      </c>
      <c r="AB11" t="str">
        <f>IF(AA11=1,INDEX('[1]Liste des élèves'!$E$13:$E$42,Z11),"")</f>
        <v/>
      </c>
      <c r="AC11" s="5" t="str">
        <f>IF(AA11=1,DAY('[1]Liste des élèves'!F23),"")</f>
        <v/>
      </c>
      <c r="AD11" t="str">
        <f t="shared" si="1"/>
        <v/>
      </c>
      <c r="AF11" s="101"/>
      <c r="AG11" s="101"/>
      <c r="AH11" s="101"/>
      <c r="AI11" s="101"/>
      <c r="AJ11" s="101"/>
      <c r="AK11" s="101"/>
    </row>
    <row r="12" spans="1:37" s="9" customFormat="1" ht="60.6" customHeight="1" x14ac:dyDescent="0.2">
      <c r="B12" s="86"/>
      <c r="C12" s="94"/>
      <c r="D12" s="86"/>
      <c r="E12" s="94"/>
      <c r="F12" s="86"/>
      <c r="G12" s="94"/>
      <c r="H12" s="86"/>
      <c r="I12" s="82"/>
      <c r="J12" s="83"/>
      <c r="K12" s="82"/>
      <c r="L12" s="86"/>
      <c r="M12" s="82"/>
      <c r="N12" s="86"/>
      <c r="O12" s="11"/>
      <c r="P12" s="10"/>
      <c r="Z12" s="5">
        <f t="shared" si="0"/>
        <v>12</v>
      </c>
      <c r="AA12" s="61">
        <f>IF(MONTH('[1]Liste des élèves'!F24)=4,1,0)</f>
        <v>0</v>
      </c>
      <c r="AB12" t="str">
        <f>IF(AA12=1,INDEX('[1]Liste des élèves'!$E$13:$E$42,Z12),"")</f>
        <v/>
      </c>
      <c r="AC12" s="5" t="str">
        <f>IF(AA12=1,DAY('[1]Liste des élèves'!F24),"")</f>
        <v/>
      </c>
      <c r="AD12" t="str">
        <f t="shared" si="1"/>
        <v/>
      </c>
      <c r="AF12" s="100"/>
      <c r="AG12" s="100"/>
      <c r="AH12" s="100"/>
      <c r="AI12" s="100"/>
      <c r="AJ12" s="100"/>
      <c r="AK12" s="100"/>
    </row>
    <row r="13" spans="1:37" s="33" customFormat="1" ht="13.15" customHeight="1" x14ac:dyDescent="0.2">
      <c r="B13" s="42">
        <f>N11+1</f>
        <v>29</v>
      </c>
      <c r="C13" s="34"/>
      <c r="D13" s="42">
        <f>B13+1</f>
        <v>30</v>
      </c>
      <c r="E13" s="34"/>
      <c r="F13" s="7" t="s">
        <v>27</v>
      </c>
      <c r="G13" s="34"/>
      <c r="H13" s="34"/>
      <c r="I13" s="34"/>
      <c r="J13" s="34"/>
      <c r="K13" s="34"/>
      <c r="L13" s="34"/>
      <c r="M13" s="34"/>
      <c r="N13" s="34"/>
      <c r="Z13" s="5">
        <f t="shared" si="0"/>
        <v>13</v>
      </c>
      <c r="AA13" s="61">
        <f>IF(MONTH('[1]Liste des élèves'!F25)=4,1,0)</f>
        <v>0</v>
      </c>
      <c r="AB13" t="str">
        <f>IF(AA13=1,INDEX('[1]Liste des élèves'!$E$13:$E$42,Z13),"")</f>
        <v/>
      </c>
      <c r="AC13" s="5" t="str">
        <f>IF(AA13=1,DAY('[1]Liste des élèves'!F25),"")</f>
        <v/>
      </c>
      <c r="AD13" t="str">
        <f t="shared" si="1"/>
        <v/>
      </c>
      <c r="AF13" s="101"/>
      <c r="AG13" s="101"/>
      <c r="AH13" s="101"/>
      <c r="AI13" s="101"/>
      <c r="AJ13" s="101"/>
      <c r="AK13" s="101"/>
    </row>
    <row r="14" spans="1:37" s="9" customFormat="1" ht="60.6" customHeight="1" x14ac:dyDescent="0.2">
      <c r="B14" s="102"/>
      <c r="C14" s="102"/>
      <c r="D14" s="102"/>
      <c r="E14" s="102"/>
      <c r="F14" s="236"/>
      <c r="G14" s="236"/>
      <c r="H14" s="236"/>
      <c r="I14" s="236"/>
      <c r="J14" s="236"/>
      <c r="K14" s="236"/>
      <c r="L14" s="236"/>
      <c r="M14" s="236"/>
      <c r="N14" s="236"/>
      <c r="Z14" s="5">
        <f t="shared" si="0"/>
        <v>14</v>
      </c>
      <c r="AA14" s="61">
        <f>IF(MONTH('[1]Liste des élèves'!F26)=4,1,0)</f>
        <v>0</v>
      </c>
      <c r="AB14" t="str">
        <f>IF(AA14=1,INDEX('[1]Liste des élèves'!$E$13:$E$42,Z14),"")</f>
        <v/>
      </c>
      <c r="AC14" s="5" t="str">
        <f>IF(AA14=1,DAY('[1]Liste des élèves'!F26),"")</f>
        <v/>
      </c>
      <c r="AD14" t="str">
        <f t="shared" si="1"/>
        <v/>
      </c>
      <c r="AF14" s="100"/>
      <c r="AG14" s="100"/>
      <c r="AH14" s="100"/>
      <c r="AI14" s="100"/>
      <c r="AJ14" s="100"/>
      <c r="AK14" s="100"/>
    </row>
    <row r="15" spans="1:37" x14ac:dyDescent="0.2">
      <c r="Z15" s="5">
        <f t="shared" si="0"/>
        <v>15</v>
      </c>
      <c r="AA15" s="61">
        <f>IF(MONTH('[1]Liste des élèves'!F27)=4,1,0)</f>
        <v>0</v>
      </c>
      <c r="AB15" t="str">
        <f>IF(AA15=1,INDEX('[1]Liste des élèves'!$E$13:$E$42,Z15),"")</f>
        <v/>
      </c>
      <c r="AC15" s="5" t="str">
        <f>IF(AA15=1,DAY('[1]Liste des élèves'!F27),"")</f>
        <v/>
      </c>
      <c r="AD15" t="str">
        <f t="shared" si="1"/>
        <v/>
      </c>
    </row>
    <row r="16" spans="1:37" x14ac:dyDescent="0.2">
      <c r="Z16" s="5">
        <f t="shared" si="0"/>
        <v>16</v>
      </c>
      <c r="AA16" s="61">
        <f>IF(MONTH('[1]Liste des élèves'!F28)=4,1,0)</f>
        <v>0</v>
      </c>
      <c r="AB16" t="str">
        <f>IF(AA16=1,INDEX('[1]Liste des élèves'!$E$13:$E$42,Z16),"")</f>
        <v/>
      </c>
      <c r="AC16" s="5" t="str">
        <f>IF(AA16=1,DAY('[1]Liste des élèves'!F28),"")</f>
        <v/>
      </c>
      <c r="AD16" t="str">
        <f t="shared" si="1"/>
        <v/>
      </c>
    </row>
    <row r="17" spans="26:30" x14ac:dyDescent="0.2">
      <c r="Z17" s="5">
        <f t="shared" si="0"/>
        <v>17</v>
      </c>
      <c r="AA17" s="61">
        <f>IF(MONTH('[1]Liste des élèves'!F29)=4,1,0)</f>
        <v>0</v>
      </c>
      <c r="AB17" t="str">
        <f>IF(AA17=1,INDEX('[1]Liste des élèves'!$E$13:$E$42,Z17),"")</f>
        <v/>
      </c>
      <c r="AC17" s="5" t="str">
        <f>IF(AA17=1,DAY('[1]Liste des élèves'!F29),"")</f>
        <v/>
      </c>
      <c r="AD17" t="str">
        <f t="shared" si="1"/>
        <v/>
      </c>
    </row>
    <row r="18" spans="26:30" x14ac:dyDescent="0.2">
      <c r="Z18" s="5">
        <f t="shared" si="0"/>
        <v>18</v>
      </c>
      <c r="AA18" s="61">
        <f>IF(MONTH('[1]Liste des élèves'!F30)=4,1,0)</f>
        <v>0</v>
      </c>
      <c r="AB18" t="str">
        <f>IF(AA18=1,INDEX('[1]Liste des élèves'!$E$13:$E$42,Z18),"")</f>
        <v/>
      </c>
      <c r="AC18" s="5" t="str">
        <f>IF(AA18=1,DAY('[1]Liste des élèves'!F30),"")</f>
        <v/>
      </c>
      <c r="AD18" t="str">
        <f t="shared" si="1"/>
        <v/>
      </c>
    </row>
    <row r="19" spans="26:30" x14ac:dyDescent="0.2">
      <c r="Z19" s="5">
        <f t="shared" si="0"/>
        <v>19</v>
      </c>
      <c r="AA19" s="61">
        <f>IF(MONTH('[1]Liste des élèves'!F31)=4,1,0)</f>
        <v>0</v>
      </c>
      <c r="AB19" t="str">
        <f>IF(AA19=1,INDEX('[1]Liste des élèves'!$E$13:$E$42,Z19),"")</f>
        <v/>
      </c>
      <c r="AC19" s="5" t="str">
        <f>IF(AA19=1,DAY('[1]Liste des élèves'!F31),"")</f>
        <v/>
      </c>
      <c r="AD19" t="str">
        <f t="shared" si="1"/>
        <v/>
      </c>
    </row>
    <row r="20" spans="26:30" x14ac:dyDescent="0.2">
      <c r="Z20" s="5">
        <f t="shared" si="0"/>
        <v>20</v>
      </c>
      <c r="AA20" s="61">
        <f>IF(MONTH('[1]Liste des élèves'!F32)=4,1,0)</f>
        <v>0</v>
      </c>
      <c r="AB20" t="str">
        <f>IF(AA20=1,INDEX('[1]Liste des élèves'!$E$13:$E$42,Z20),"")</f>
        <v/>
      </c>
      <c r="AC20" s="5" t="str">
        <f>IF(AA20=1,DAY('[1]Liste des élèves'!F32),"")</f>
        <v/>
      </c>
      <c r="AD20" t="str">
        <f t="shared" si="1"/>
        <v/>
      </c>
    </row>
    <row r="21" spans="26:30" x14ac:dyDescent="0.2">
      <c r="Z21" s="5">
        <f t="shared" si="0"/>
        <v>21</v>
      </c>
      <c r="AA21" s="61">
        <f>IF(MONTH('[1]Liste des élèves'!F33)=4,1,0)</f>
        <v>0</v>
      </c>
      <c r="AB21" t="str">
        <f>IF(AA21=1,INDEX('[1]Liste des élèves'!$E$13:$E$42,Z21),"")</f>
        <v/>
      </c>
      <c r="AC21" s="5" t="str">
        <f>IF(AA21=1,DAY('[1]Liste des élèves'!F33),"")</f>
        <v/>
      </c>
      <c r="AD21" t="str">
        <f t="shared" si="1"/>
        <v/>
      </c>
    </row>
    <row r="22" spans="26:30" x14ac:dyDescent="0.2">
      <c r="Z22" s="5">
        <f t="shared" si="0"/>
        <v>22</v>
      </c>
      <c r="AA22" s="61">
        <f>IF(MONTH('[1]Liste des élèves'!F34)=4,1,0)</f>
        <v>0</v>
      </c>
      <c r="AB22" t="str">
        <f>IF(AA22=1,INDEX('[1]Liste des élèves'!$E$13:$E$42,Z22),"")</f>
        <v/>
      </c>
      <c r="AC22" s="5" t="str">
        <f>IF(AA22=1,DAY('[1]Liste des élèves'!F34),"")</f>
        <v/>
      </c>
      <c r="AD22" t="str">
        <f t="shared" si="1"/>
        <v/>
      </c>
    </row>
    <row r="23" spans="26:30" x14ac:dyDescent="0.2">
      <c r="Z23" s="5">
        <f t="shared" si="0"/>
        <v>23</v>
      </c>
      <c r="AA23" s="61">
        <f>IF(MONTH('[1]Liste des élèves'!F35)=4,1,0)</f>
        <v>0</v>
      </c>
      <c r="AB23" t="str">
        <f>IF(AA23=1,INDEX('[1]Liste des élèves'!$E$13:$E$42,Z23),"")</f>
        <v/>
      </c>
      <c r="AC23" s="5" t="str">
        <f>IF(AA23=1,DAY('[1]Liste des élèves'!F35),"")</f>
        <v/>
      </c>
      <c r="AD23" t="str">
        <f t="shared" si="1"/>
        <v/>
      </c>
    </row>
    <row r="24" spans="26:30" x14ac:dyDescent="0.2">
      <c r="Z24" s="5">
        <f t="shared" si="0"/>
        <v>24</v>
      </c>
      <c r="AA24" s="61">
        <f>IF(MONTH('[1]Liste des élèves'!F36)=4,1,0)</f>
        <v>0</v>
      </c>
      <c r="AB24" t="str">
        <f>IF(AA24=1,INDEX('[1]Liste des élèves'!$E$13:$E$42,Z24),"")</f>
        <v/>
      </c>
      <c r="AC24" s="5" t="str">
        <f>IF(AA24=1,DAY('[1]Liste des élèves'!F36),"")</f>
        <v/>
      </c>
      <c r="AD24" t="str">
        <f t="shared" si="1"/>
        <v/>
      </c>
    </row>
    <row r="25" spans="26:30" x14ac:dyDescent="0.2">
      <c r="Z25" s="5">
        <f t="shared" si="0"/>
        <v>25</v>
      </c>
      <c r="AA25" s="61">
        <f>IF(MONTH('[1]Liste des élèves'!F37)=4,1,0)</f>
        <v>0</v>
      </c>
      <c r="AB25" t="str">
        <f>IF(AA25=1,INDEX('[1]Liste des élèves'!$E$13:$E$42,Z25),"")</f>
        <v/>
      </c>
      <c r="AC25" s="5" t="str">
        <f>IF(AA25=1,DAY('[1]Liste des élèves'!F37),"")</f>
        <v/>
      </c>
      <c r="AD25" t="str">
        <f t="shared" si="1"/>
        <v/>
      </c>
    </row>
    <row r="26" spans="26:30" x14ac:dyDescent="0.2">
      <c r="Z26" s="5">
        <f t="shared" si="0"/>
        <v>26</v>
      </c>
      <c r="AA26" s="61">
        <f>IF(MONTH('[1]Liste des élèves'!F38)=4,1,0)</f>
        <v>0</v>
      </c>
      <c r="AB26" t="str">
        <f>IF(AA26=1,INDEX('[1]Liste des élèves'!$E$13:$E$42,Z26),"")</f>
        <v/>
      </c>
      <c r="AC26" s="5" t="str">
        <f>IF(AA26=1,DAY('[1]Liste des élèves'!F38),"")</f>
        <v/>
      </c>
      <c r="AD26" t="str">
        <f t="shared" si="1"/>
        <v/>
      </c>
    </row>
    <row r="27" spans="26:30" x14ac:dyDescent="0.2">
      <c r="Z27" s="5">
        <f t="shared" si="0"/>
        <v>27</v>
      </c>
      <c r="AA27" s="61">
        <f>IF(MONTH('[1]Liste des élèves'!F39)=4,1,0)</f>
        <v>0</v>
      </c>
      <c r="AB27" t="str">
        <f>IF(AA27=1,INDEX('[1]Liste des élèves'!$E$13:$E$42,Z27),"")</f>
        <v/>
      </c>
      <c r="AC27" s="5" t="str">
        <f>IF(AA27=1,DAY('[1]Liste des élèves'!F39),"")</f>
        <v/>
      </c>
      <c r="AD27" t="str">
        <f t="shared" si="1"/>
        <v/>
      </c>
    </row>
    <row r="28" spans="26:30" x14ac:dyDescent="0.2">
      <c r="Z28" s="5">
        <f t="shared" si="0"/>
        <v>28</v>
      </c>
      <c r="AA28" s="61">
        <f>IF(MONTH('[1]Liste des élèves'!F40)=4,1,0)</f>
        <v>0</v>
      </c>
      <c r="AB28" t="str">
        <f>IF(AA28=1,INDEX('[1]Liste des élèves'!$E$13:$E$42,Z28),"")</f>
        <v/>
      </c>
      <c r="AC28" s="5" t="str">
        <f>IF(AA28=1,DAY('[1]Liste des élèves'!F40),"")</f>
        <v/>
      </c>
      <c r="AD28" t="str">
        <f t="shared" si="1"/>
        <v/>
      </c>
    </row>
    <row r="29" spans="26:30" x14ac:dyDescent="0.2">
      <c r="Z29" s="5">
        <f t="shared" si="0"/>
        <v>29</v>
      </c>
      <c r="AA29" s="61">
        <f>IF(MONTH('[1]Liste des élèves'!F41)=4,1,0)</f>
        <v>0</v>
      </c>
      <c r="AB29" t="str">
        <f>IF(AA29=1,INDEX('[1]Liste des élèves'!$E$13:$E$42,Z29),"")</f>
        <v/>
      </c>
      <c r="AC29" s="5" t="str">
        <f>IF(AA29=1,DAY('[1]Liste des élèves'!F41),"")</f>
        <v/>
      </c>
      <c r="AD29" t="str">
        <f t="shared" si="1"/>
        <v/>
      </c>
    </row>
    <row r="30" spans="26:30" x14ac:dyDescent="0.2">
      <c r="Z30" s="5">
        <f t="shared" si="0"/>
        <v>30</v>
      </c>
      <c r="AA30" s="61">
        <f>IF(MONTH('[1]Liste des élèves'!F42)=4,1,0)</f>
        <v>0</v>
      </c>
      <c r="AB30" t="str">
        <f>IF(AA30=1,INDEX('[1]Liste des élèves'!$E$13:$E$42,Z30),"")</f>
        <v/>
      </c>
      <c r="AC30" s="5" t="str">
        <f>IF(AA30=1,DAY('[1]Liste des élèves'!F42),"")</f>
        <v/>
      </c>
      <c r="AD30" t="str">
        <f t="shared" si="1"/>
        <v/>
      </c>
    </row>
    <row r="31" spans="26:30" x14ac:dyDescent="0.2">
      <c r="AA31" s="64"/>
      <c r="AD31" s="66" t="str">
        <f>TRIM(CONCATENATE(AD1,AD2,AD3,AD4,AD5,AD6,AD7,AD8,AD9,AD10,AD11,AD12,AD13,AD14,AD15,AD16,AD17,AD18,AD19,AD20,AD21,AD22,AD23,AD24,AD25,AD26,AD27,AD28,AD29,AD30))</f>
        <v/>
      </c>
    </row>
  </sheetData>
  <sheetProtection sheet="1" selectLockedCells="1"/>
  <mergeCells count="3">
    <mergeCell ref="B1:N1"/>
    <mergeCell ref="AF1:AK2"/>
    <mergeCell ref="F14:N14"/>
  </mergeCells>
  <hyperlinks>
    <hyperlink ref="B1:N1" location="Calendrier!A1" tooltip="Retour calendrier" display="Octobre" xr:uid="{00000000-0004-0000-0900-000000000000}"/>
  </hyperlinks>
  <pageMargins left="0.70866141732283472" right="0.70866141732283472" top="0.70866141732283472" bottom="0.70866141732283472" header="0.31496062992125984" footer="0.31496062992125984"/>
  <pageSetup paperSize="9" scale="96" fitToHeight="0" orientation="landscape" r:id="rId1"/>
  <headerFooter alignWithMargins="0">
    <oddFooter xml:space="preserve">&amp;COdile Aubert - http://www.saintpauldevence.info/leprof2.0/
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euil10">
    <tabColor rgb="FF808000"/>
    <pageSetUpPr fitToPage="1"/>
  </sheetPr>
  <dimension ref="A1:AK31"/>
  <sheetViews>
    <sheetView showGridLines="0" showRowColHeaders="0" zoomScale="145" zoomScaleNormal="145" workbookViewId="0">
      <selection activeCell="F4" sqref="F4"/>
    </sheetView>
  </sheetViews>
  <sheetFormatPr baseColWidth="10" defaultColWidth="11.5703125" defaultRowHeight="12.75" x14ac:dyDescent="0.2"/>
  <cols>
    <col min="1" max="1" width="2.7109375" customWidth="1"/>
    <col min="2" max="2" width="18" customWidth="1"/>
    <col min="3" max="3" width="1.42578125" customWidth="1"/>
    <col min="4" max="4" width="18" customWidth="1"/>
    <col min="5" max="5" width="1.42578125" customWidth="1"/>
    <col min="6" max="6" width="18" customWidth="1"/>
    <col min="7" max="7" width="1.42578125" customWidth="1"/>
    <col min="8" max="8" width="18" customWidth="1"/>
    <col min="9" max="9" width="1.42578125" customWidth="1"/>
    <col min="10" max="10" width="18" customWidth="1"/>
    <col min="11" max="11" width="1.42578125" customWidth="1"/>
    <col min="12" max="12" width="18" customWidth="1"/>
    <col min="13" max="13" width="1.42578125" customWidth="1"/>
    <col min="14" max="14" width="18" customWidth="1"/>
    <col min="15" max="15" width="9.28515625" customWidth="1"/>
    <col min="16" max="16" width="11.5703125" hidden="1" customWidth="1"/>
    <col min="17" max="25" width="2.28515625" hidden="1" customWidth="1"/>
    <col min="26" max="31" width="11.5703125" hidden="1" customWidth="1"/>
    <col min="32" max="36" width="9.7109375" customWidth="1"/>
    <col min="37" max="37" width="12.7109375" customWidth="1"/>
  </cols>
  <sheetData>
    <row r="1" spans="1:37" ht="22.9" customHeight="1" x14ac:dyDescent="0.2">
      <c r="A1" s="1" t="s">
        <v>11</v>
      </c>
      <c r="B1" s="246" t="s">
        <v>9</v>
      </c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1"/>
      <c r="Q1" s="2">
        <f>IF(B4&lt;&gt;"",1,0)</f>
        <v>0</v>
      </c>
      <c r="R1" s="2">
        <f>IF(D4&lt;&gt;"",1,0)</f>
        <v>0</v>
      </c>
      <c r="S1" s="2">
        <f>IF(F4&lt;&gt;"",1,0)</f>
        <v>0</v>
      </c>
      <c r="T1" s="2">
        <f>IF(H4&lt;&gt;"",1,0)</f>
        <v>0</v>
      </c>
      <c r="U1" s="2">
        <f>IF(J4&lt;&gt;"",1,0)</f>
        <v>0</v>
      </c>
      <c r="V1" s="2">
        <f>IF(L4&lt;&gt;"",1,0)</f>
        <v>0</v>
      </c>
      <c r="W1" s="2">
        <f>IF(N4&lt;&gt;"",1,0)</f>
        <v>0</v>
      </c>
      <c r="Z1">
        <v>1</v>
      </c>
      <c r="AA1" s="61">
        <f>IF(MONTH('[1]Liste des élèves'!F13)=5,1,0)</f>
        <v>0</v>
      </c>
      <c r="AB1" t="str">
        <f>IF(AA1=1,INDEX('[1]Liste des élèves'!$E$13:$E$42,Z1),"")</f>
        <v/>
      </c>
      <c r="AC1" s="5" t="str">
        <f>IF(AA1=1,DAY('[1]Liste des élèves'!F13),"")</f>
        <v/>
      </c>
      <c r="AD1" t="str">
        <f>IF(AA1=1,CONCATENATE(AB1," le ",AC1," - "),"")</f>
        <v/>
      </c>
      <c r="AF1" s="230" t="s">
        <v>774</v>
      </c>
      <c r="AG1" s="231"/>
      <c r="AH1" s="231"/>
      <c r="AI1" s="231"/>
      <c r="AJ1" s="231"/>
      <c r="AK1" s="232"/>
    </row>
    <row r="2" spans="1:37" s="5" customFormat="1" ht="22.9" customHeight="1" x14ac:dyDescent="0.2">
      <c r="A2" s="3"/>
      <c r="B2" s="4" t="s">
        <v>21</v>
      </c>
      <c r="C2" s="4"/>
      <c r="D2" s="4" t="s">
        <v>22</v>
      </c>
      <c r="E2" s="4"/>
      <c r="F2" s="4" t="s">
        <v>23</v>
      </c>
      <c r="G2" s="4"/>
      <c r="H2" s="4" t="s">
        <v>24</v>
      </c>
      <c r="I2" s="4"/>
      <c r="J2" s="4" t="s">
        <v>25</v>
      </c>
      <c r="K2" s="4"/>
      <c r="L2" s="4" t="s">
        <v>26</v>
      </c>
      <c r="M2" s="4"/>
      <c r="N2" s="4" t="s">
        <v>20</v>
      </c>
      <c r="O2" s="3"/>
      <c r="Q2" s="2">
        <f>IF(B6&lt;&gt;"",1,0)</f>
        <v>0</v>
      </c>
      <c r="R2" s="2">
        <f>IF(D6&lt;&gt;"",1,0)</f>
        <v>0</v>
      </c>
      <c r="S2" s="2">
        <f>IF(F6&lt;&gt;"",1,0)</f>
        <v>0</v>
      </c>
      <c r="T2" s="2">
        <f>IF(H6&lt;&gt;"",1,0)</f>
        <v>0</v>
      </c>
      <c r="U2" s="2">
        <f>IF(J6&lt;&gt;"",1,0)</f>
        <v>0</v>
      </c>
      <c r="V2" s="2">
        <f>IF(L6&lt;&gt;"",1,0)</f>
        <v>0</v>
      </c>
      <c r="W2" s="2">
        <f>IF(N6&lt;&gt;"",1,0)</f>
        <v>0</v>
      </c>
      <c r="Z2" s="5">
        <f>Z1+1</f>
        <v>2</v>
      </c>
      <c r="AA2" s="61">
        <f>IF(MONTH('[1]Liste des élèves'!F14)=5,1,0)</f>
        <v>0</v>
      </c>
      <c r="AB2" t="str">
        <f>IF(AA2=1,INDEX('[1]Liste des élèves'!$E$13:$E$42,Z2),"")</f>
        <v/>
      </c>
      <c r="AC2" s="5" t="str">
        <f>IF(AA2=1,DAY('[1]Liste des élèves'!F14),"")</f>
        <v/>
      </c>
      <c r="AD2" t="str">
        <f>IF(AA2=1,CONCATENATE(AB2," le ",AC2," - "),"")</f>
        <v/>
      </c>
      <c r="AF2" s="233"/>
      <c r="AG2" s="234"/>
      <c r="AH2" s="234"/>
      <c r="AI2" s="234"/>
      <c r="AJ2" s="234"/>
      <c r="AK2" s="235"/>
    </row>
    <row r="3" spans="1:37" s="31" customFormat="1" ht="13.15" customHeight="1" x14ac:dyDescent="0.2">
      <c r="B3" s="67" t="s">
        <v>35</v>
      </c>
      <c r="D3" s="7" t="s">
        <v>30</v>
      </c>
      <c r="E3" s="6"/>
      <c r="F3" s="43">
        <v>1</v>
      </c>
      <c r="G3" s="35"/>
      <c r="H3" s="43">
        <f>F3+1</f>
        <v>2</v>
      </c>
      <c r="I3" s="6"/>
      <c r="J3" s="43">
        <f>H3+1</f>
        <v>3</v>
      </c>
      <c r="K3" s="6"/>
      <c r="L3" s="14">
        <f>J3+1</f>
        <v>4</v>
      </c>
      <c r="M3" s="8"/>
      <c r="N3" s="14">
        <f>L3+1</f>
        <v>5</v>
      </c>
      <c r="Q3" s="32">
        <f>IF(B8&lt;&gt;"",1,0)</f>
        <v>0</v>
      </c>
      <c r="R3" s="32">
        <f>IF(D8&lt;&gt;"",1,0)</f>
        <v>0</v>
      </c>
      <c r="S3" s="32">
        <f>IF(F8&lt;&gt;"",1,0)</f>
        <v>0</v>
      </c>
      <c r="T3" s="32">
        <f>IF(H8&lt;&gt;"",1,0)</f>
        <v>0</v>
      </c>
      <c r="U3" s="32">
        <f>IF(J8&lt;&gt;"",1,0)</f>
        <v>0</v>
      </c>
      <c r="V3" s="32">
        <f>IF(L8&lt;&gt;"",1,0)</f>
        <v>0</v>
      </c>
      <c r="W3" s="32">
        <f>IF(N8&lt;&gt;"",1,0)</f>
        <v>0</v>
      </c>
      <c r="Z3" s="5">
        <f t="shared" ref="Z3:Z30" si="0">Z2+1</f>
        <v>3</v>
      </c>
      <c r="AA3" s="61">
        <f>IF(MONTH('[1]Liste des élèves'!F15)=5,1,0)</f>
        <v>0</v>
      </c>
      <c r="AB3" t="str">
        <f>IF(AA3=1,INDEX('[1]Liste des élèves'!$E$13:$E$42,Z3),"")</f>
        <v/>
      </c>
      <c r="AC3" s="5" t="str">
        <f>IF(AA3=1,DAY('[1]Liste des élèves'!F15),"")</f>
        <v/>
      </c>
      <c r="AD3" t="str">
        <f t="shared" ref="AD3:AD30" si="1">IF(AA3=1,CONCATENATE(AB3," le ",AC3," - "),"")</f>
        <v/>
      </c>
      <c r="AF3" s="98"/>
      <c r="AG3" s="98"/>
      <c r="AH3" s="98"/>
      <c r="AI3" s="98"/>
      <c r="AJ3" s="98"/>
      <c r="AK3" s="98"/>
    </row>
    <row r="4" spans="1:37" s="9" customFormat="1" ht="60.6" customHeight="1" x14ac:dyDescent="0.2">
      <c r="B4" s="81" t="str">
        <f>AD31</f>
        <v/>
      </c>
      <c r="C4" s="82"/>
      <c r="D4" s="157"/>
      <c r="E4" s="82"/>
      <c r="F4" s="156"/>
      <c r="G4" s="82"/>
      <c r="H4" s="83"/>
      <c r="I4" s="82"/>
      <c r="J4" s="83"/>
      <c r="K4" s="82"/>
      <c r="L4" s="84"/>
      <c r="M4" s="82"/>
      <c r="N4" s="84"/>
      <c r="Q4" s="9">
        <f>IF(B10&lt;&gt;"",1,0)</f>
        <v>0</v>
      </c>
      <c r="R4" s="9">
        <f>IF(D10&lt;&gt;"",1,0)</f>
        <v>0</v>
      </c>
      <c r="S4" s="9">
        <f>IF(F10&lt;&gt;"",1,0)</f>
        <v>0</v>
      </c>
      <c r="T4" s="9">
        <f>IF(H10&lt;&gt;"",1,0)</f>
        <v>0</v>
      </c>
      <c r="U4" s="9">
        <f>IF(J10&lt;&gt;"",1,0)</f>
        <v>0</v>
      </c>
      <c r="V4" s="9">
        <f>IF(L10&lt;&gt;"",1,0)</f>
        <v>0</v>
      </c>
      <c r="W4" s="9">
        <f>IF(N10&lt;&gt;"",1,0)</f>
        <v>0</v>
      </c>
      <c r="Z4" s="5">
        <f t="shared" si="0"/>
        <v>4</v>
      </c>
      <c r="AA4" s="61">
        <f>IF(MONTH('[1]Liste des élèves'!F16)=5,1,0)</f>
        <v>0</v>
      </c>
      <c r="AB4" t="str">
        <f>IF(AA4=1,INDEX('[1]Liste des élèves'!$E$13:$E$42,Z4),"")</f>
        <v/>
      </c>
      <c r="AC4" s="5" t="str">
        <f>IF(AA4=1,DAY('[1]Liste des élèves'!F16),"")</f>
        <v/>
      </c>
      <c r="AD4" t="str">
        <f t="shared" si="1"/>
        <v/>
      </c>
      <c r="AE4" s="96" t="s">
        <v>767</v>
      </c>
      <c r="AF4" s="99" t="s">
        <v>767</v>
      </c>
      <c r="AG4" s="100"/>
      <c r="AH4" s="100"/>
      <c r="AI4" s="100"/>
      <c r="AJ4" s="100"/>
      <c r="AK4" s="100"/>
    </row>
    <row r="5" spans="1:37" s="33" customFormat="1" ht="13.15" customHeight="1" x14ac:dyDescent="0.2">
      <c r="B5" s="43">
        <f>N3+1</f>
        <v>6</v>
      </c>
      <c r="C5" s="43"/>
      <c r="D5" s="43">
        <f>B5+1</f>
        <v>7</v>
      </c>
      <c r="E5" s="43"/>
      <c r="F5" s="43">
        <f>D5+1</f>
        <v>8</v>
      </c>
      <c r="G5" s="43"/>
      <c r="H5" s="43">
        <f>F5+1</f>
        <v>9</v>
      </c>
      <c r="I5" s="43"/>
      <c r="J5" s="43">
        <f>H5+1</f>
        <v>10</v>
      </c>
      <c r="K5" s="34"/>
      <c r="L5" s="14">
        <f>J5+1</f>
        <v>11</v>
      </c>
      <c r="M5" s="34"/>
      <c r="N5" s="14">
        <f>L5+1</f>
        <v>12</v>
      </c>
      <c r="Q5" s="32">
        <f>IF(B12&lt;&gt;"",1,0)</f>
        <v>0</v>
      </c>
      <c r="R5" s="32">
        <f>IF(D12&lt;&gt;"",1,0)</f>
        <v>0</v>
      </c>
      <c r="S5" s="32">
        <f>IF(F12&lt;&gt;"",1,0)</f>
        <v>0</v>
      </c>
      <c r="T5" s="32">
        <f>IF(H12&lt;&gt;"",1,0)</f>
        <v>0</v>
      </c>
      <c r="U5" s="32">
        <f>IF(J12&lt;&gt;"",1,0)</f>
        <v>0</v>
      </c>
      <c r="V5" s="32">
        <f>IF(L12&lt;&gt;"",1,0)</f>
        <v>0</v>
      </c>
      <c r="W5" s="32">
        <f>IF(N12&lt;&gt;"",1,0)</f>
        <v>0</v>
      </c>
      <c r="Z5" s="5">
        <f t="shared" si="0"/>
        <v>5</v>
      </c>
      <c r="AA5" s="61">
        <f>IF(MONTH('[1]Liste des élèves'!F17)=5,1,0)</f>
        <v>0</v>
      </c>
      <c r="AB5" t="str">
        <f>IF(AA5=1,INDEX('[1]Liste des élèves'!$E$13:$E$42,Z5),"")</f>
        <v/>
      </c>
      <c r="AC5" s="5" t="str">
        <f>IF(AA5=1,DAY('[1]Liste des élèves'!F17),"")</f>
        <v/>
      </c>
      <c r="AD5" t="str">
        <f t="shared" si="1"/>
        <v/>
      </c>
      <c r="AE5" s="97"/>
      <c r="AF5" s="101"/>
      <c r="AG5" s="101"/>
      <c r="AH5" s="101"/>
      <c r="AI5" s="101"/>
      <c r="AJ5" s="101"/>
      <c r="AK5" s="101"/>
    </row>
    <row r="6" spans="1:37" s="9" customFormat="1" ht="60.6" customHeight="1" x14ac:dyDescent="0.2">
      <c r="B6" s="86"/>
      <c r="C6" s="82"/>
      <c r="D6" s="86"/>
      <c r="E6" s="82"/>
      <c r="F6" s="86"/>
      <c r="G6" s="82"/>
      <c r="H6" s="86"/>
      <c r="I6" s="82"/>
      <c r="J6" s="86"/>
      <c r="K6" s="82"/>
      <c r="L6" s="84"/>
      <c r="M6" s="82"/>
      <c r="N6" s="84"/>
      <c r="Q6" s="32">
        <f>IF(B14&lt;&gt;"",1,0)</f>
        <v>0</v>
      </c>
      <c r="R6" s="9">
        <f>IF(B14&lt;&gt;"",1,0)</f>
        <v>0</v>
      </c>
      <c r="S6" s="9">
        <f>IF(F14&lt;&gt;"",1,0)</f>
        <v>0</v>
      </c>
      <c r="T6" s="9">
        <f>IF(H14&lt;&gt;"",1,0)</f>
        <v>0</v>
      </c>
      <c r="U6" s="9">
        <f>IF(J14&lt;&gt;"",1,0)</f>
        <v>0</v>
      </c>
      <c r="V6" s="9">
        <f>IF(L14&lt;&gt;"",1,0)</f>
        <v>0</v>
      </c>
      <c r="W6" s="9">
        <f>IF(N14&lt;&gt;"",1,0)</f>
        <v>0</v>
      </c>
      <c r="Z6" s="5">
        <f t="shared" si="0"/>
        <v>6</v>
      </c>
      <c r="AA6" s="61">
        <f>IF(MONTH('[1]Liste des élèves'!F18)=5,1,0)</f>
        <v>0</v>
      </c>
      <c r="AB6" t="str">
        <f>IF(AA6=1,INDEX('[1]Liste des élèves'!$E$13:$E$42,Z6),"")</f>
        <v/>
      </c>
      <c r="AC6" s="5" t="str">
        <f>IF(AA6=1,DAY('[1]Liste des élèves'!F18),"")</f>
        <v/>
      </c>
      <c r="AD6" t="str">
        <f t="shared" si="1"/>
        <v/>
      </c>
      <c r="AE6" s="96" t="s">
        <v>768</v>
      </c>
      <c r="AF6" s="99" t="s">
        <v>773</v>
      </c>
      <c r="AG6" s="100"/>
      <c r="AH6" s="100"/>
      <c r="AI6" s="100"/>
      <c r="AJ6" s="100"/>
      <c r="AK6" s="100"/>
    </row>
    <row r="7" spans="1:37" s="33" customFormat="1" ht="13.15" customHeight="1" x14ac:dyDescent="0.2">
      <c r="B7" s="43">
        <f>N5+1</f>
        <v>13</v>
      </c>
      <c r="C7" s="43"/>
      <c r="D7" s="43">
        <f>B7+1</f>
        <v>14</v>
      </c>
      <c r="E7" s="43"/>
      <c r="F7" s="43">
        <f>D7+1</f>
        <v>15</v>
      </c>
      <c r="G7" s="43"/>
      <c r="H7" s="43">
        <f>F7+1</f>
        <v>16</v>
      </c>
      <c r="I7" s="43"/>
      <c r="J7" s="43">
        <f>H7+1</f>
        <v>17</v>
      </c>
      <c r="K7" s="34"/>
      <c r="L7" s="14">
        <f>J7+1</f>
        <v>18</v>
      </c>
      <c r="M7" s="34"/>
      <c r="N7" s="14">
        <f>L7+1</f>
        <v>19</v>
      </c>
      <c r="Q7" s="32" t="e">
        <f>IF(#REF!&lt;&gt;"",1,0)</f>
        <v>#REF!</v>
      </c>
      <c r="R7" s="32">
        <f>IF(B14&lt;&gt;"",1,0)</f>
        <v>0</v>
      </c>
      <c r="S7" s="32">
        <f>IF(F14&lt;&gt;"",1,0)</f>
        <v>0</v>
      </c>
      <c r="T7" s="32">
        <f>IF(H14&lt;&gt;"",1,0)</f>
        <v>0</v>
      </c>
      <c r="U7" s="32">
        <f>IF(J14&lt;&gt;"",1,0)</f>
        <v>0</v>
      </c>
      <c r="V7" s="32">
        <f>IF(L14&lt;&gt;"",1,0)</f>
        <v>0</v>
      </c>
      <c r="W7" s="32">
        <f>IF(N14&lt;&gt;"",1,0)</f>
        <v>0</v>
      </c>
      <c r="Z7" s="5">
        <f t="shared" si="0"/>
        <v>7</v>
      </c>
      <c r="AA7" s="61">
        <f>IF(MONTH('[1]Liste des élèves'!F19)=5,1,0)</f>
        <v>0</v>
      </c>
      <c r="AB7" t="str">
        <f>IF(AA7=1,INDEX('[1]Liste des élèves'!$E$13:$E$42,Z7),"")</f>
        <v/>
      </c>
      <c r="AC7" s="5" t="str">
        <f>IF(AA7=1,DAY('[1]Liste des élèves'!F19),"")</f>
        <v/>
      </c>
      <c r="AD7" t="str">
        <f t="shared" si="1"/>
        <v/>
      </c>
      <c r="AE7" s="97"/>
      <c r="AF7" s="101"/>
      <c r="AG7" s="101"/>
      <c r="AH7" s="101"/>
      <c r="AI7" s="101"/>
      <c r="AJ7" s="101"/>
      <c r="AK7" s="101"/>
    </row>
    <row r="8" spans="1:37" s="9" customFormat="1" ht="60.6" customHeight="1" x14ac:dyDescent="0.2">
      <c r="B8" s="86"/>
      <c r="C8" s="82"/>
      <c r="D8" s="86"/>
      <c r="E8" s="82"/>
      <c r="F8" s="86"/>
      <c r="G8" s="82"/>
      <c r="H8" s="86"/>
      <c r="I8" s="82"/>
      <c r="J8" s="86"/>
      <c r="K8" s="82"/>
      <c r="L8" s="84"/>
      <c r="M8" s="82"/>
      <c r="N8" s="84"/>
      <c r="Q8" s="9">
        <f>IF(B16&lt;&gt;"",1,0)</f>
        <v>0</v>
      </c>
      <c r="R8" s="9">
        <f>IF(D16&lt;&gt;"",1,0)</f>
        <v>0</v>
      </c>
      <c r="S8" s="9">
        <f>IF(F16&lt;&gt;"",1,0)</f>
        <v>0</v>
      </c>
      <c r="T8" s="9">
        <f>IF(H16&lt;&gt;"",1,0)</f>
        <v>0</v>
      </c>
      <c r="U8" s="9">
        <f>IF(J16&lt;&gt;"",1,0)</f>
        <v>0</v>
      </c>
      <c r="V8" s="9">
        <f>IF(L16&lt;&gt;"",1,0)</f>
        <v>0</v>
      </c>
      <c r="W8" s="9">
        <f>IF(N16&lt;&gt;"",1,0)</f>
        <v>0</v>
      </c>
      <c r="Z8" s="5">
        <f t="shared" si="0"/>
        <v>8</v>
      </c>
      <c r="AA8" s="61">
        <f>IF(MONTH('[1]Liste des élèves'!F20)=5,1,0)</f>
        <v>0</v>
      </c>
      <c r="AB8" t="str">
        <f>IF(AA8=1,INDEX('[1]Liste des élèves'!$E$13:$E$42,Z8),"")</f>
        <v/>
      </c>
      <c r="AC8" s="5" t="str">
        <f>IF(AA8=1,DAY('[1]Liste des élèves'!F20),"")</f>
        <v/>
      </c>
      <c r="AD8" t="str">
        <f t="shared" si="1"/>
        <v/>
      </c>
      <c r="AE8" s="96" t="s">
        <v>769</v>
      </c>
      <c r="AF8" s="99" t="s">
        <v>771</v>
      </c>
      <c r="AG8" s="100"/>
      <c r="AH8" s="100"/>
      <c r="AI8" s="100"/>
      <c r="AJ8" s="100"/>
      <c r="AK8" s="100"/>
    </row>
    <row r="9" spans="1:37" s="33" customFormat="1" ht="13.15" customHeight="1" x14ac:dyDescent="0.2">
      <c r="B9" s="43">
        <f>N7+1</f>
        <v>20</v>
      </c>
      <c r="C9" s="43"/>
      <c r="D9" s="43">
        <f>B9+1</f>
        <v>21</v>
      </c>
      <c r="E9" s="43"/>
      <c r="F9" s="43">
        <f>D9+1</f>
        <v>22</v>
      </c>
      <c r="G9" s="43"/>
      <c r="H9" s="43">
        <f>F9+1</f>
        <v>23</v>
      </c>
      <c r="I9" s="43"/>
      <c r="J9" s="43">
        <f>H9+1</f>
        <v>24</v>
      </c>
      <c r="K9" s="34"/>
      <c r="L9" s="14">
        <f>J9+1</f>
        <v>25</v>
      </c>
      <c r="M9" s="34"/>
      <c r="N9" s="14">
        <f>L9+1</f>
        <v>26</v>
      </c>
      <c r="Q9" s="32">
        <f>IF(B16&lt;&gt;"",1,0)</f>
        <v>0</v>
      </c>
      <c r="R9" s="32">
        <f>IF(D16&lt;&gt;"",1,0)</f>
        <v>0</v>
      </c>
      <c r="S9" s="32">
        <f>IF(F16&lt;&gt;"",1,0)</f>
        <v>0</v>
      </c>
      <c r="T9" s="32">
        <f>IF(H16&lt;&gt;"",1,0)</f>
        <v>0</v>
      </c>
      <c r="U9" s="32">
        <f>IF(J16&lt;&gt;"",1,0)</f>
        <v>0</v>
      </c>
      <c r="V9" s="32">
        <f>IF(L16&lt;&gt;"",1,0)</f>
        <v>0</v>
      </c>
      <c r="W9" s="32">
        <f>IF(N16&lt;&gt;"",1,0)</f>
        <v>0</v>
      </c>
      <c r="Z9" s="5">
        <f t="shared" si="0"/>
        <v>9</v>
      </c>
      <c r="AA9" s="61">
        <f>IF(MONTH('[1]Liste des élèves'!F21)=5,1,0)</f>
        <v>0</v>
      </c>
      <c r="AB9" t="str">
        <f>IF(AA9=1,INDEX('[1]Liste des élèves'!$E$13:$E$42,Z9),"")</f>
        <v/>
      </c>
      <c r="AC9" s="5" t="str">
        <f>IF(AA9=1,DAY('[1]Liste des élèves'!F21),"")</f>
        <v/>
      </c>
      <c r="AD9" t="str">
        <f t="shared" si="1"/>
        <v/>
      </c>
      <c r="AE9" s="96" t="s">
        <v>770</v>
      </c>
      <c r="AF9" s="99" t="s">
        <v>772</v>
      </c>
      <c r="AG9" s="101"/>
      <c r="AH9" s="101"/>
      <c r="AI9" s="101"/>
      <c r="AJ9" s="101"/>
      <c r="AK9" s="101"/>
    </row>
    <row r="10" spans="1:37" s="9" customFormat="1" ht="60.6" customHeight="1" x14ac:dyDescent="0.2">
      <c r="B10" s="86"/>
      <c r="C10" s="82"/>
      <c r="D10" s="86"/>
      <c r="E10" s="82"/>
      <c r="F10" s="86"/>
      <c r="G10" s="82"/>
      <c r="H10" s="86"/>
      <c r="I10" s="82"/>
      <c r="J10" s="86"/>
      <c r="K10" s="82"/>
      <c r="L10" s="84"/>
      <c r="M10" s="82"/>
      <c r="N10" s="84"/>
      <c r="Q10" s="9">
        <f>IF(B18&lt;&gt;"",1,0)</f>
        <v>0</v>
      </c>
      <c r="R10" s="9">
        <f>IF(D18&lt;&gt;"",1,0)</f>
        <v>0</v>
      </c>
      <c r="S10" s="9">
        <f>IF(F18&lt;&gt;"",1,0)</f>
        <v>0</v>
      </c>
      <c r="T10" s="9">
        <f>IF(H18&lt;&gt;"",1,0)</f>
        <v>0</v>
      </c>
      <c r="U10" s="9">
        <f>IF(J18&lt;&gt;"",1,0)</f>
        <v>0</v>
      </c>
      <c r="V10" s="9">
        <f>IF(L18&lt;&gt;"",1,0)</f>
        <v>0</v>
      </c>
      <c r="W10" s="9">
        <f>IF(N18&lt;&gt;"",1,0)</f>
        <v>0</v>
      </c>
      <c r="Z10" s="5">
        <f t="shared" si="0"/>
        <v>10</v>
      </c>
      <c r="AA10" s="61">
        <f>IF(MONTH('[1]Liste des élèves'!F22)=5,1,0)</f>
        <v>0</v>
      </c>
      <c r="AB10" t="str">
        <f>IF(AA10=1,INDEX('[1]Liste des élèves'!$E$13:$E$42,Z10),"")</f>
        <v/>
      </c>
      <c r="AC10" s="5" t="str">
        <f>IF(AA10=1,DAY('[1]Liste des élèves'!F22),"")</f>
        <v/>
      </c>
      <c r="AD10" t="str">
        <f t="shared" si="1"/>
        <v/>
      </c>
      <c r="AF10" s="100"/>
      <c r="AG10" s="100"/>
      <c r="AH10" s="100"/>
      <c r="AI10" s="100"/>
      <c r="AJ10" s="100"/>
      <c r="AK10" s="100"/>
    </row>
    <row r="11" spans="1:37" s="33" customFormat="1" ht="13.15" customHeight="1" x14ac:dyDescent="0.2">
      <c r="B11" s="43">
        <f>N9+1</f>
        <v>27</v>
      </c>
      <c r="C11" s="43"/>
      <c r="D11" s="43">
        <f>B11+1</f>
        <v>28</v>
      </c>
      <c r="E11" s="43"/>
      <c r="F11" s="43">
        <f>D11+1</f>
        <v>29</v>
      </c>
      <c r="G11" s="43"/>
      <c r="H11" s="43">
        <f>F11+1</f>
        <v>30</v>
      </c>
      <c r="I11" s="43"/>
      <c r="J11" s="43">
        <f>H11+1</f>
        <v>31</v>
      </c>
      <c r="K11" s="34"/>
      <c r="L11" s="7" t="s">
        <v>31</v>
      </c>
      <c r="M11" s="34"/>
      <c r="N11" s="7" t="s">
        <v>32</v>
      </c>
      <c r="Q11" s="32">
        <f>IF(B18&lt;&gt;"",1,0)</f>
        <v>0</v>
      </c>
      <c r="R11" s="32">
        <f>IF(D18&lt;&gt;"",1,0)</f>
        <v>0</v>
      </c>
      <c r="S11" s="32">
        <f>IF(F18&lt;&gt;"",1,0)</f>
        <v>0</v>
      </c>
      <c r="T11" s="32">
        <f>IF(H18&lt;&gt;"",1,0)</f>
        <v>0</v>
      </c>
      <c r="U11" s="32">
        <f>IF(J18&lt;&gt;"",1,0)</f>
        <v>0</v>
      </c>
      <c r="V11" s="32">
        <f>IF(L18&lt;&gt;"",1,0)</f>
        <v>0</v>
      </c>
      <c r="W11" s="32">
        <f>IF(N18&lt;&gt;"",1,0)</f>
        <v>0</v>
      </c>
      <c r="Z11" s="5">
        <f t="shared" si="0"/>
        <v>11</v>
      </c>
      <c r="AA11" s="61">
        <f>IF(MONTH('[1]Liste des élèves'!F23)=5,1,0)</f>
        <v>0</v>
      </c>
      <c r="AB11" t="str">
        <f>IF(AA11=1,INDEX('[1]Liste des élèves'!$E$13:$E$42,Z11),"")</f>
        <v/>
      </c>
      <c r="AC11" s="5" t="str">
        <f>IF(AA11=1,DAY('[1]Liste des élèves'!F23),"")</f>
        <v/>
      </c>
      <c r="AD11" t="str">
        <f t="shared" si="1"/>
        <v/>
      </c>
      <c r="AF11" s="101"/>
      <c r="AG11" s="101"/>
      <c r="AH11" s="101"/>
      <c r="AI11" s="101"/>
      <c r="AJ11" s="101"/>
      <c r="AK11" s="101"/>
    </row>
    <row r="12" spans="1:37" s="9" customFormat="1" ht="60.6" customHeight="1" x14ac:dyDescent="0.2">
      <c r="B12" s="86"/>
      <c r="C12" s="82"/>
      <c r="D12" s="86"/>
      <c r="E12" s="82"/>
      <c r="F12" s="86"/>
      <c r="G12" s="82"/>
      <c r="H12" s="86"/>
      <c r="I12" s="82"/>
      <c r="J12" s="86"/>
      <c r="K12" s="82"/>
      <c r="L12" s="84"/>
      <c r="M12" s="82"/>
      <c r="N12" s="84"/>
      <c r="Q12" s="9">
        <f>IF(B20&lt;&gt;"",1,0)</f>
        <v>0</v>
      </c>
      <c r="R12" s="9">
        <f>IF(D20&lt;&gt;"",1,0)</f>
        <v>0</v>
      </c>
      <c r="S12" s="9">
        <f>IF(F20&lt;&gt;"",1,0)</f>
        <v>0</v>
      </c>
      <c r="T12" s="9">
        <f>IF(H20&lt;&gt;"",1,0)</f>
        <v>0</v>
      </c>
      <c r="U12" s="9">
        <f>IF(J20&lt;&gt;"",1,0)</f>
        <v>0</v>
      </c>
      <c r="V12" s="9">
        <f>IF(L20&lt;&gt;"",1,0)</f>
        <v>0</v>
      </c>
      <c r="W12" s="9">
        <f>IF(N20&lt;&gt;"",1,0)</f>
        <v>0</v>
      </c>
      <c r="Z12" s="5">
        <f t="shared" si="0"/>
        <v>12</v>
      </c>
      <c r="AA12" s="61">
        <f>IF(MONTH('[1]Liste des élèves'!F24)=5,1,0)</f>
        <v>0</v>
      </c>
      <c r="AB12" t="str">
        <f>IF(AA12=1,INDEX('[1]Liste des élèves'!$E$13:$E$42,Z12),"")</f>
        <v/>
      </c>
      <c r="AC12" s="5" t="str">
        <f>IF(AA12=1,DAY('[1]Liste des élèves'!F24),"")</f>
        <v/>
      </c>
      <c r="AD12" t="str">
        <f t="shared" si="1"/>
        <v/>
      </c>
      <c r="AF12" s="100"/>
      <c r="AG12" s="100"/>
      <c r="AH12" s="100"/>
      <c r="AI12" s="100"/>
      <c r="AJ12" s="100"/>
      <c r="AK12" s="100"/>
    </row>
    <row r="13" spans="1:37" s="33" customFormat="1" ht="13.15" customHeight="1" x14ac:dyDescent="0.2">
      <c r="B13" s="7" t="s">
        <v>27</v>
      </c>
      <c r="C13" s="34"/>
      <c r="D13" s="43" t="s">
        <v>7</v>
      </c>
      <c r="E13" s="34"/>
      <c r="F13" s="43" t="s">
        <v>7</v>
      </c>
      <c r="G13" s="34"/>
      <c r="I13" s="34"/>
      <c r="J13" s="34"/>
      <c r="K13" s="34"/>
      <c r="L13" s="34"/>
      <c r="M13" s="34"/>
      <c r="N13" s="34"/>
      <c r="Z13" s="5">
        <f t="shared" si="0"/>
        <v>13</v>
      </c>
      <c r="AA13" s="61">
        <f>IF(MONTH('[1]Liste des élèves'!F25)=5,1,0)</f>
        <v>0</v>
      </c>
      <c r="AB13" t="str">
        <f>IF(AA13=1,INDEX('[1]Liste des élèves'!$E$13:$E$42,Z13),"")</f>
        <v/>
      </c>
      <c r="AC13" s="5" t="str">
        <f>IF(AA13=1,DAY('[1]Liste des élèves'!F25),"")</f>
        <v/>
      </c>
      <c r="AD13" t="str">
        <f t="shared" si="1"/>
        <v/>
      </c>
      <c r="AF13" s="101"/>
      <c r="AG13" s="101"/>
      <c r="AH13" s="101"/>
      <c r="AI13" s="101"/>
      <c r="AJ13" s="101"/>
      <c r="AK13" s="101"/>
    </row>
    <row r="14" spans="1:37" s="9" customFormat="1" ht="60.6" customHeight="1" x14ac:dyDescent="0.2">
      <c r="B14" s="142"/>
      <c r="C14" s="170"/>
      <c r="D14" s="142"/>
      <c r="E14" s="142"/>
      <c r="F14" s="142"/>
      <c r="G14" s="142"/>
      <c r="H14" s="142"/>
      <c r="I14" s="142"/>
      <c r="J14" s="142"/>
      <c r="K14" s="142"/>
      <c r="L14" s="142"/>
      <c r="M14" s="142"/>
      <c r="N14" s="142"/>
      <c r="Z14" s="5">
        <f t="shared" si="0"/>
        <v>14</v>
      </c>
      <c r="AA14" s="61">
        <f>IF(MONTH('[1]Liste des élèves'!F26)=5,1,0)</f>
        <v>0</v>
      </c>
      <c r="AB14" t="str">
        <f>IF(AA14=1,INDEX('[1]Liste des élèves'!$E$13:$E$42,Z14),"")</f>
        <v/>
      </c>
      <c r="AC14" s="5" t="str">
        <f>IF(AA14=1,DAY('[1]Liste des élèves'!F26),"")</f>
        <v/>
      </c>
      <c r="AD14" t="str">
        <f t="shared" si="1"/>
        <v/>
      </c>
      <c r="AF14" s="100"/>
      <c r="AG14" s="100"/>
      <c r="AH14" s="100"/>
      <c r="AI14" s="100"/>
      <c r="AJ14" s="100"/>
      <c r="AK14" s="100"/>
    </row>
    <row r="15" spans="1:37" x14ac:dyDescent="0.2">
      <c r="Z15" s="5">
        <f t="shared" si="0"/>
        <v>15</v>
      </c>
      <c r="AA15" s="61">
        <f>IF(MONTH('[1]Liste des élèves'!F27)=5,1,0)</f>
        <v>0</v>
      </c>
      <c r="AB15" t="str">
        <f>IF(AA15=1,INDEX('[1]Liste des élèves'!$E$13:$E$42,Z15),"")</f>
        <v/>
      </c>
      <c r="AC15" s="5" t="str">
        <f>IF(AA15=1,DAY('[1]Liste des élèves'!F27),"")</f>
        <v/>
      </c>
      <c r="AD15" t="str">
        <f t="shared" si="1"/>
        <v/>
      </c>
    </row>
    <row r="16" spans="1:37" x14ac:dyDescent="0.2">
      <c r="Z16" s="5">
        <f t="shared" si="0"/>
        <v>16</v>
      </c>
      <c r="AA16" s="61">
        <f>IF(MONTH('[1]Liste des élèves'!F28)=5,1,0)</f>
        <v>0</v>
      </c>
      <c r="AB16" t="str">
        <f>IF(AA16=1,INDEX('[1]Liste des élèves'!$E$13:$E$42,Z16),"")</f>
        <v/>
      </c>
      <c r="AC16" s="5" t="str">
        <f>IF(AA16=1,DAY('[1]Liste des élèves'!F28),"")</f>
        <v/>
      </c>
      <c r="AD16" t="str">
        <f t="shared" si="1"/>
        <v/>
      </c>
    </row>
    <row r="17" spans="26:30" x14ac:dyDescent="0.2">
      <c r="Z17" s="5">
        <f t="shared" si="0"/>
        <v>17</v>
      </c>
      <c r="AA17" s="61">
        <f>IF(MONTH('[1]Liste des élèves'!F29)=5,1,0)</f>
        <v>0</v>
      </c>
      <c r="AB17" t="str">
        <f>IF(AA17=1,INDEX('[1]Liste des élèves'!$E$13:$E$42,Z17),"")</f>
        <v/>
      </c>
      <c r="AC17" s="5" t="str">
        <f>IF(AA17=1,DAY('[1]Liste des élèves'!F29),"")</f>
        <v/>
      </c>
      <c r="AD17" t="str">
        <f t="shared" si="1"/>
        <v/>
      </c>
    </row>
    <row r="18" spans="26:30" x14ac:dyDescent="0.2">
      <c r="Z18" s="5">
        <f t="shared" si="0"/>
        <v>18</v>
      </c>
      <c r="AA18" s="61">
        <f>IF(MONTH('[1]Liste des élèves'!F30)=5,1,0)</f>
        <v>0</v>
      </c>
      <c r="AB18" t="str">
        <f>IF(AA18=1,INDEX('[1]Liste des élèves'!$E$13:$E$42,Z18),"")</f>
        <v/>
      </c>
      <c r="AC18" s="5" t="str">
        <f>IF(AA18=1,DAY('[1]Liste des élèves'!F30),"")</f>
        <v/>
      </c>
      <c r="AD18" t="str">
        <f t="shared" si="1"/>
        <v/>
      </c>
    </row>
    <row r="19" spans="26:30" x14ac:dyDescent="0.2">
      <c r="Z19" s="5">
        <f t="shared" si="0"/>
        <v>19</v>
      </c>
      <c r="AA19" s="61">
        <f>IF(MONTH('[1]Liste des élèves'!F31)=5,1,0)</f>
        <v>0</v>
      </c>
      <c r="AB19" t="str">
        <f>IF(AA19=1,INDEX('[1]Liste des élèves'!$E$13:$E$42,Z19),"")</f>
        <v/>
      </c>
      <c r="AC19" s="5" t="str">
        <f>IF(AA19=1,DAY('[1]Liste des élèves'!F31),"")</f>
        <v/>
      </c>
      <c r="AD19" t="str">
        <f t="shared" si="1"/>
        <v/>
      </c>
    </row>
    <row r="20" spans="26:30" x14ac:dyDescent="0.2">
      <c r="Z20" s="5">
        <f t="shared" si="0"/>
        <v>20</v>
      </c>
      <c r="AA20" s="61">
        <f>IF(MONTH('[1]Liste des élèves'!F32)=5,1,0)</f>
        <v>0</v>
      </c>
      <c r="AB20" t="str">
        <f>IF(AA20=1,INDEX('[1]Liste des élèves'!$E$13:$E$42,Z20),"")</f>
        <v/>
      </c>
      <c r="AC20" s="5" t="str">
        <f>IF(AA20=1,DAY('[1]Liste des élèves'!F32),"")</f>
        <v/>
      </c>
      <c r="AD20" t="str">
        <f t="shared" si="1"/>
        <v/>
      </c>
    </row>
    <row r="21" spans="26:30" x14ac:dyDescent="0.2">
      <c r="Z21" s="5">
        <f t="shared" si="0"/>
        <v>21</v>
      </c>
      <c r="AA21" s="61">
        <f>IF(MONTH('[1]Liste des élèves'!F33)=5,1,0)</f>
        <v>0</v>
      </c>
      <c r="AB21" t="str">
        <f>IF(AA21=1,INDEX('[1]Liste des élèves'!$E$13:$E$42,Z21),"")</f>
        <v/>
      </c>
      <c r="AC21" s="5" t="str">
        <f>IF(AA21=1,DAY('[1]Liste des élèves'!F33),"")</f>
        <v/>
      </c>
      <c r="AD21" t="str">
        <f t="shared" si="1"/>
        <v/>
      </c>
    </row>
    <row r="22" spans="26:30" x14ac:dyDescent="0.2">
      <c r="Z22" s="5">
        <f t="shared" si="0"/>
        <v>22</v>
      </c>
      <c r="AA22" s="61">
        <f>IF(MONTH('[1]Liste des élèves'!F34)=5,1,0)</f>
        <v>0</v>
      </c>
      <c r="AB22" t="str">
        <f>IF(AA22=1,INDEX('[1]Liste des élèves'!$E$13:$E$42,Z22),"")</f>
        <v/>
      </c>
      <c r="AC22" s="5" t="str">
        <f>IF(AA22=1,DAY('[1]Liste des élèves'!F34),"")</f>
        <v/>
      </c>
      <c r="AD22" t="str">
        <f t="shared" si="1"/>
        <v/>
      </c>
    </row>
    <row r="23" spans="26:30" x14ac:dyDescent="0.2">
      <c r="Z23" s="5">
        <f t="shared" si="0"/>
        <v>23</v>
      </c>
      <c r="AA23" s="61">
        <f>IF(MONTH('[1]Liste des élèves'!F35)=5,1,0)</f>
        <v>0</v>
      </c>
      <c r="AB23" t="str">
        <f>IF(AA23=1,INDEX('[1]Liste des élèves'!$E$13:$E$42,Z23),"")</f>
        <v/>
      </c>
      <c r="AC23" s="5" t="str">
        <f>IF(AA23=1,DAY('[1]Liste des élèves'!F35),"")</f>
        <v/>
      </c>
      <c r="AD23" t="str">
        <f t="shared" si="1"/>
        <v/>
      </c>
    </row>
    <row r="24" spans="26:30" x14ac:dyDescent="0.2">
      <c r="Z24" s="5">
        <f t="shared" si="0"/>
        <v>24</v>
      </c>
      <c r="AA24" s="61">
        <f>IF(MONTH('[1]Liste des élèves'!F36)=5,1,0)</f>
        <v>0</v>
      </c>
      <c r="AB24" t="str">
        <f>IF(AA24=1,INDEX('[1]Liste des élèves'!$E$13:$E$42,Z24),"")</f>
        <v/>
      </c>
      <c r="AC24" s="5" t="str">
        <f>IF(AA24=1,DAY('[1]Liste des élèves'!F36),"")</f>
        <v/>
      </c>
      <c r="AD24" t="str">
        <f t="shared" si="1"/>
        <v/>
      </c>
    </row>
    <row r="25" spans="26:30" x14ac:dyDescent="0.2">
      <c r="Z25" s="5">
        <f t="shared" si="0"/>
        <v>25</v>
      </c>
      <c r="AA25" s="61">
        <f>IF(MONTH('[1]Liste des élèves'!F37)=5,1,0)</f>
        <v>0</v>
      </c>
      <c r="AB25" t="str">
        <f>IF(AA25=1,INDEX('[1]Liste des élèves'!$E$13:$E$42,Z25),"")</f>
        <v/>
      </c>
      <c r="AC25" s="5" t="str">
        <f>IF(AA25=1,DAY('[1]Liste des élèves'!F37),"")</f>
        <v/>
      </c>
      <c r="AD25" t="str">
        <f t="shared" si="1"/>
        <v/>
      </c>
    </row>
    <row r="26" spans="26:30" x14ac:dyDescent="0.2">
      <c r="Z26" s="5">
        <f t="shared" si="0"/>
        <v>26</v>
      </c>
      <c r="AA26" s="61">
        <f>IF(MONTH('[1]Liste des élèves'!F38)=5,1,0)</f>
        <v>0</v>
      </c>
      <c r="AB26" t="str">
        <f>IF(AA26=1,INDEX('[1]Liste des élèves'!$E$13:$E$42,Z26),"")</f>
        <v/>
      </c>
      <c r="AC26" s="5" t="str">
        <f>IF(AA26=1,DAY('[1]Liste des élèves'!F38),"")</f>
        <v/>
      </c>
      <c r="AD26" t="str">
        <f t="shared" si="1"/>
        <v/>
      </c>
    </row>
    <row r="27" spans="26:30" x14ac:dyDescent="0.2">
      <c r="Z27" s="5">
        <f t="shared" si="0"/>
        <v>27</v>
      </c>
      <c r="AA27" s="61">
        <f>IF(MONTH('[1]Liste des élèves'!F39)=5,1,0)</f>
        <v>0</v>
      </c>
      <c r="AB27" t="str">
        <f>IF(AA27=1,INDEX('[1]Liste des élèves'!$E$13:$E$42,Z27),"")</f>
        <v/>
      </c>
      <c r="AC27" s="5" t="str">
        <f>IF(AA27=1,DAY('[1]Liste des élèves'!F39),"")</f>
        <v/>
      </c>
      <c r="AD27" t="str">
        <f t="shared" si="1"/>
        <v/>
      </c>
    </row>
    <row r="28" spans="26:30" x14ac:dyDescent="0.2">
      <c r="Z28" s="5">
        <f t="shared" si="0"/>
        <v>28</v>
      </c>
      <c r="AA28" s="61">
        <f>IF(MONTH('[1]Liste des élèves'!F40)=5,1,0)</f>
        <v>0</v>
      </c>
      <c r="AB28" t="str">
        <f>IF(AA28=1,INDEX('[1]Liste des élèves'!$E$13:$E$42,Z28),"")</f>
        <v/>
      </c>
      <c r="AC28" s="5" t="str">
        <f>IF(AA28=1,DAY('[1]Liste des élèves'!F40),"")</f>
        <v/>
      </c>
      <c r="AD28" t="str">
        <f t="shared" si="1"/>
        <v/>
      </c>
    </row>
    <row r="29" spans="26:30" x14ac:dyDescent="0.2">
      <c r="Z29" s="5">
        <f t="shared" si="0"/>
        <v>29</v>
      </c>
      <c r="AA29" s="61">
        <f>IF(MONTH('[1]Liste des élèves'!F41)=5,1,0)</f>
        <v>0</v>
      </c>
      <c r="AB29" t="str">
        <f>IF(AA29=1,INDEX('[1]Liste des élèves'!$E$13:$E$42,Z29),"")</f>
        <v/>
      </c>
      <c r="AC29" s="5" t="str">
        <f>IF(AA29=1,DAY('[1]Liste des élèves'!F41),"")</f>
        <v/>
      </c>
      <c r="AD29" t="str">
        <f t="shared" si="1"/>
        <v/>
      </c>
    </row>
    <row r="30" spans="26:30" x14ac:dyDescent="0.2">
      <c r="Z30" s="5">
        <f t="shared" si="0"/>
        <v>30</v>
      </c>
      <c r="AA30" s="61">
        <f>IF(MONTH('[1]Liste des élèves'!F42)=5,1,0)</f>
        <v>0</v>
      </c>
      <c r="AB30" t="str">
        <f>IF(AA30=1,INDEX('[1]Liste des élèves'!$E$13:$E$42,Z30),"")</f>
        <v/>
      </c>
      <c r="AC30" s="5" t="str">
        <f>IF(AA30=1,DAY('[1]Liste des élèves'!F42),"")</f>
        <v/>
      </c>
      <c r="AD30" t="str">
        <f t="shared" si="1"/>
        <v/>
      </c>
    </row>
    <row r="31" spans="26:30" x14ac:dyDescent="0.2">
      <c r="AA31" s="64"/>
      <c r="AD31" s="66" t="str">
        <f>TRIM(CONCATENATE(AD1,AD2,AD3,AD4,AD5,AD6,AD7,AD8,AD9,AD10,AD11,AD12,AD13,AD14,AD15,AD16,AD17,AD18,AD19,AD20,AD21,AD22,AD23,AD24,AD25,AD26,AD27,AD28,AD29,AD30))</f>
        <v/>
      </c>
    </row>
  </sheetData>
  <sheetProtection sheet="1" selectLockedCells="1"/>
  <mergeCells count="2">
    <mergeCell ref="B1:N1"/>
    <mergeCell ref="AF1:AK2"/>
  </mergeCells>
  <hyperlinks>
    <hyperlink ref="B1:N1" location="Calendrier!A1" tooltip="Retour calendrier" display="Octobre" xr:uid="{00000000-0004-0000-0A00-000000000000}"/>
  </hyperlinks>
  <pageMargins left="0.70866141732283472" right="0.70866141732283472" top="0.70866141732283472" bottom="0.70866141732283472" header="0.31496062992125984" footer="0.31496062992125984"/>
  <pageSetup paperSize="9" scale="96" fitToHeight="0" orientation="landscape" r:id="rId1"/>
  <headerFooter alignWithMargins="0">
    <oddFooter xml:space="preserve">&amp;COdile Aubert - http://www.saintpauldevence.info/leprof2.0/
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euil11">
    <tabColor rgb="FFFF9933"/>
    <pageSetUpPr fitToPage="1"/>
  </sheetPr>
  <dimension ref="A1:AK32"/>
  <sheetViews>
    <sheetView showGridLines="0" showRowColHeaders="0" zoomScale="130" zoomScaleNormal="130" workbookViewId="0">
      <selection activeCell="J4" sqref="J4"/>
    </sheetView>
  </sheetViews>
  <sheetFormatPr baseColWidth="10" defaultColWidth="11.5703125" defaultRowHeight="12.75" x14ac:dyDescent="0.2"/>
  <cols>
    <col min="1" max="1" width="2.7109375" customWidth="1"/>
    <col min="2" max="2" width="18" customWidth="1"/>
    <col min="3" max="3" width="1.42578125" customWidth="1"/>
    <col min="4" max="4" width="18" customWidth="1"/>
    <col min="5" max="5" width="1.42578125" customWidth="1"/>
    <col min="6" max="6" width="18" customWidth="1"/>
    <col min="7" max="7" width="1.42578125" customWidth="1"/>
    <col min="8" max="8" width="18" customWidth="1"/>
    <col min="9" max="9" width="1.42578125" customWidth="1"/>
    <col min="10" max="10" width="18" customWidth="1"/>
    <col min="11" max="11" width="1.42578125" customWidth="1"/>
    <col min="12" max="12" width="18" customWidth="1"/>
    <col min="13" max="13" width="1.42578125" customWidth="1"/>
    <col min="14" max="14" width="18" customWidth="1"/>
    <col min="15" max="15" width="9.28515625" customWidth="1"/>
    <col min="16" max="16" width="11.5703125" hidden="1" customWidth="1"/>
    <col min="17" max="25" width="2.28515625" hidden="1" customWidth="1"/>
    <col min="26" max="31" width="11.5703125" hidden="1" customWidth="1"/>
    <col min="32" max="36" width="9.7109375" customWidth="1"/>
    <col min="37" max="37" width="14.42578125" customWidth="1"/>
  </cols>
  <sheetData>
    <row r="1" spans="1:37" ht="22.9" customHeight="1" x14ac:dyDescent="0.2">
      <c r="A1" s="1" t="s">
        <v>11</v>
      </c>
      <c r="B1" s="247" t="s">
        <v>18</v>
      </c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1"/>
      <c r="Q1" s="2">
        <f>IF(B4&lt;&gt;"",1,0)</f>
        <v>0</v>
      </c>
      <c r="R1" s="2">
        <f>IF(D4&lt;&gt;"",1,0)</f>
        <v>0</v>
      </c>
      <c r="S1" s="2">
        <f>IF(F4&lt;&gt;"",1,0)</f>
        <v>0</v>
      </c>
      <c r="T1" s="2">
        <f>IF(H4&lt;&gt;"",1,0)</f>
        <v>0</v>
      </c>
      <c r="U1" s="2">
        <f>IF(J4&lt;&gt;"",1,0)</f>
        <v>0</v>
      </c>
      <c r="V1" s="2">
        <f>IF(L4&lt;&gt;"",1,0)</f>
        <v>0</v>
      </c>
      <c r="W1" s="2">
        <f>IF(N4&lt;&gt;"",1,0)</f>
        <v>0</v>
      </c>
      <c r="Z1">
        <v>1</v>
      </c>
      <c r="AA1" s="61">
        <f>IF(MONTH('[1]Liste des élèves'!F13)=6,1,0)</f>
        <v>0</v>
      </c>
      <c r="AB1" t="str">
        <f>IF(AA1=1,INDEX('[1]Liste des élèves'!$E$13:$E$42,Z1),"")</f>
        <v/>
      </c>
      <c r="AC1" s="5" t="str">
        <f>IF(AA1=1,DAY('[1]Liste des élèves'!F13),"")</f>
        <v/>
      </c>
      <c r="AD1" t="str">
        <f>IF(AA1=1,CONCATENATE(AB1," le ",AC1," - "),"")</f>
        <v/>
      </c>
      <c r="AF1" s="230" t="s">
        <v>774</v>
      </c>
      <c r="AG1" s="231"/>
      <c r="AH1" s="231"/>
      <c r="AI1" s="231"/>
      <c r="AJ1" s="231"/>
      <c r="AK1" s="232"/>
    </row>
    <row r="2" spans="1:37" s="5" customFormat="1" ht="22.9" customHeight="1" x14ac:dyDescent="0.2">
      <c r="A2" s="3"/>
      <c r="B2" s="4" t="s">
        <v>21</v>
      </c>
      <c r="C2" s="4"/>
      <c r="D2" s="4" t="s">
        <v>22</v>
      </c>
      <c r="E2" s="4"/>
      <c r="F2" s="4" t="s">
        <v>23</v>
      </c>
      <c r="G2" s="4"/>
      <c r="H2" s="4" t="s">
        <v>24</v>
      </c>
      <c r="I2" s="4"/>
      <c r="J2" s="4" t="s">
        <v>25</v>
      </c>
      <c r="K2" s="4"/>
      <c r="L2" s="4" t="s">
        <v>26</v>
      </c>
      <c r="M2" s="4"/>
      <c r="N2" s="4" t="s">
        <v>20</v>
      </c>
      <c r="O2" s="3"/>
      <c r="Q2" s="2">
        <f>IF(B6&lt;&gt;"",1,0)</f>
        <v>0</v>
      </c>
      <c r="R2" s="2">
        <f>IF(D6&lt;&gt;"",1,0)</f>
        <v>0</v>
      </c>
      <c r="S2" s="2">
        <f>IF(F6&lt;&gt;"",1,0)</f>
        <v>0</v>
      </c>
      <c r="T2" s="2">
        <f>IF(H6&lt;&gt;"",1,0)</f>
        <v>0</v>
      </c>
      <c r="U2" s="2">
        <f>IF(J6&lt;&gt;"",1,0)</f>
        <v>0</v>
      </c>
      <c r="V2" s="2">
        <f>IF(L6&lt;&gt;"",1,0)</f>
        <v>0</v>
      </c>
      <c r="W2" s="2">
        <f>IF(N6&lt;&gt;"",1,0)</f>
        <v>0</v>
      </c>
      <c r="Z2" s="5">
        <f>Z1+1</f>
        <v>2</v>
      </c>
      <c r="AA2" s="61">
        <f>IF(MONTH('[1]Liste des élèves'!F14)=6,1,0)</f>
        <v>0</v>
      </c>
      <c r="AB2" t="str">
        <f>IF(AA2=1,INDEX('[1]Liste des élèves'!$E$13:$E$42,Z2),"")</f>
        <v/>
      </c>
      <c r="AC2" s="5" t="str">
        <f>IF(AA2=1,DAY('[1]Liste des élèves'!F14),"")</f>
        <v/>
      </c>
      <c r="AD2" t="str">
        <f>IF(AA2=1,CONCATENATE(AB2," le ",AC2," - "),"")</f>
        <v/>
      </c>
      <c r="AF2" s="233"/>
      <c r="AG2" s="234"/>
      <c r="AH2" s="234"/>
      <c r="AI2" s="234"/>
      <c r="AJ2" s="234"/>
      <c r="AK2" s="235"/>
    </row>
    <row r="3" spans="1:37" s="31" customFormat="1" ht="13.15" customHeight="1" x14ac:dyDescent="0.2">
      <c r="B3" s="67" t="s">
        <v>35</v>
      </c>
      <c r="C3" s="33"/>
      <c r="D3" s="7" t="s">
        <v>30</v>
      </c>
      <c r="E3" s="54"/>
      <c r="F3" s="7" t="s">
        <v>31</v>
      </c>
      <c r="G3" s="54"/>
      <c r="H3" s="7" t="s">
        <v>32</v>
      </c>
      <c r="J3" s="7" t="s">
        <v>33</v>
      </c>
      <c r="L3" s="8">
        <v>1</v>
      </c>
      <c r="N3" s="8">
        <f>L3+1</f>
        <v>2</v>
      </c>
      <c r="Q3" s="32">
        <f>IF(B8&lt;&gt;"",1,0)</f>
        <v>0</v>
      </c>
      <c r="R3" s="32">
        <f>IF(D8&lt;&gt;"",1,0)</f>
        <v>0</v>
      </c>
      <c r="S3" s="32">
        <f>IF(F8&lt;&gt;"",1,0)</f>
        <v>0</v>
      </c>
      <c r="T3" s="32">
        <f>IF(H8&lt;&gt;"",1,0)</f>
        <v>0</v>
      </c>
      <c r="U3" s="32">
        <f>IF(J8&lt;&gt;"",1,0)</f>
        <v>0</v>
      </c>
      <c r="V3" s="32">
        <f>IF(L8&lt;&gt;"",1,0)</f>
        <v>0</v>
      </c>
      <c r="W3" s="32">
        <f>IF(N8&lt;&gt;"",1,0)</f>
        <v>0</v>
      </c>
      <c r="Z3" s="5">
        <f t="shared" ref="Z3:Z30" si="0">Z2+1</f>
        <v>3</v>
      </c>
      <c r="AA3" s="61">
        <f>IF(MONTH('[1]Liste des élèves'!F15)=6,1,0)</f>
        <v>0</v>
      </c>
      <c r="AB3" t="str">
        <f>IF(AA3=1,INDEX('[1]Liste des élèves'!$E$13:$E$42,Z3),"")</f>
        <v/>
      </c>
      <c r="AC3" s="5" t="str">
        <f>IF(AA3=1,DAY('[1]Liste des élèves'!F15),"")</f>
        <v/>
      </c>
      <c r="AD3" t="str">
        <f t="shared" ref="AD3:AD30" si="1">IF(AA3=1,CONCATENATE(AB3," le ",AC3," - "),"")</f>
        <v/>
      </c>
      <c r="AE3" s="6"/>
      <c r="AF3" s="98"/>
      <c r="AG3" s="98"/>
      <c r="AH3" s="98"/>
      <c r="AI3" s="98"/>
      <c r="AJ3" s="98"/>
      <c r="AK3" s="98"/>
    </row>
    <row r="4" spans="1:37" s="9" customFormat="1" ht="60.6" customHeight="1" x14ac:dyDescent="0.2">
      <c r="B4" s="81" t="str">
        <f>AD31</f>
        <v/>
      </c>
      <c r="C4" s="82"/>
      <c r="D4" s="83"/>
      <c r="E4" s="82"/>
      <c r="F4" s="83"/>
      <c r="G4" s="82"/>
      <c r="H4" s="161"/>
      <c r="I4" s="82"/>
      <c r="J4" s="86"/>
      <c r="K4" s="82"/>
      <c r="L4" s="84"/>
      <c r="M4" s="82"/>
      <c r="N4" s="84"/>
      <c r="Q4" s="9">
        <f>IF(B10&lt;&gt;"",1,0)</f>
        <v>0</v>
      </c>
      <c r="R4" s="9">
        <f>IF(D10&lt;&gt;"",1,0)</f>
        <v>0</v>
      </c>
      <c r="S4" s="9">
        <f>IF(F10&lt;&gt;"",1,0)</f>
        <v>0</v>
      </c>
      <c r="T4" s="9">
        <f>IF(H10&lt;&gt;"",1,0)</f>
        <v>0</v>
      </c>
      <c r="U4" s="9">
        <f>IF(J10&lt;&gt;"",1,0)</f>
        <v>0</v>
      </c>
      <c r="V4" s="9">
        <f>IF(L10&lt;&gt;"",1,0)</f>
        <v>0</v>
      </c>
      <c r="W4" s="9">
        <f>IF(N10&lt;&gt;"",1,0)</f>
        <v>0</v>
      </c>
      <c r="Z4" s="5">
        <f t="shared" si="0"/>
        <v>4</v>
      </c>
      <c r="AA4" s="61">
        <f>IF(MONTH('[1]Liste des élèves'!F16)=6,1,0)</f>
        <v>0</v>
      </c>
      <c r="AB4" t="str">
        <f>IF(AA4=1,INDEX('[1]Liste des élèves'!$E$13:$E$42,Z4),"")</f>
        <v/>
      </c>
      <c r="AC4" s="5" t="str">
        <f>IF(AA4=1,DAY('[1]Liste des élèves'!F16),"")</f>
        <v/>
      </c>
      <c r="AD4" t="str">
        <f t="shared" si="1"/>
        <v/>
      </c>
      <c r="AE4" s="96" t="s">
        <v>767</v>
      </c>
      <c r="AF4" s="99" t="s">
        <v>767</v>
      </c>
      <c r="AG4" s="100"/>
      <c r="AH4" s="100"/>
      <c r="AI4" s="100"/>
      <c r="AJ4" s="100"/>
      <c r="AK4" s="100"/>
    </row>
    <row r="5" spans="1:37" s="33" customFormat="1" ht="13.15" customHeight="1" x14ac:dyDescent="0.2">
      <c r="B5" s="54">
        <f>N3+1</f>
        <v>3</v>
      </c>
      <c r="C5" s="54"/>
      <c r="D5" s="54">
        <f>B5+1</f>
        <v>4</v>
      </c>
      <c r="E5" s="54"/>
      <c r="F5" s="54">
        <f>D5+1</f>
        <v>5</v>
      </c>
      <c r="G5" s="54"/>
      <c r="H5" s="54">
        <f>F5+1</f>
        <v>6</v>
      </c>
      <c r="I5" s="31"/>
      <c r="J5" s="54">
        <f>H5+1</f>
        <v>7</v>
      </c>
      <c r="K5" s="31"/>
      <c r="L5" s="8">
        <f>J5+1</f>
        <v>8</v>
      </c>
      <c r="M5" s="31"/>
      <c r="N5" s="8">
        <f>L5+1</f>
        <v>9</v>
      </c>
      <c r="Q5" s="32">
        <f>IF(B12&lt;&gt;"",1,0)</f>
        <v>0</v>
      </c>
      <c r="R5" s="32">
        <f>IF(D12&lt;&gt;"",1,0)</f>
        <v>0</v>
      </c>
      <c r="S5" s="32">
        <f>IF(F12&lt;&gt;"",1,0)</f>
        <v>0</v>
      </c>
      <c r="T5" s="32">
        <f>IF(H12&lt;&gt;"",1,0)</f>
        <v>0</v>
      </c>
      <c r="U5" s="32">
        <f>IF(J12&lt;&gt;"",1,0)</f>
        <v>0</v>
      </c>
      <c r="V5" s="32">
        <f>IF(L12&lt;&gt;"",1,0)</f>
        <v>0</v>
      </c>
      <c r="W5" s="32">
        <f>IF(N12&lt;&gt;"",1,0)</f>
        <v>0</v>
      </c>
      <c r="Z5" s="5">
        <f t="shared" si="0"/>
        <v>5</v>
      </c>
      <c r="AA5" s="61">
        <f>IF(MONTH('[1]Liste des élèves'!F17)=6,1,0)</f>
        <v>0</v>
      </c>
      <c r="AB5" t="str">
        <f>IF(AA5=1,INDEX('[1]Liste des élèves'!$E$13:$E$42,Z5),"")</f>
        <v/>
      </c>
      <c r="AC5" s="5" t="str">
        <f>IF(AA5=1,DAY('[1]Liste des élèves'!F17),"")</f>
        <v/>
      </c>
      <c r="AD5" t="str">
        <f t="shared" si="1"/>
        <v/>
      </c>
      <c r="AE5" s="97"/>
      <c r="AF5" s="101"/>
      <c r="AG5" s="101"/>
      <c r="AH5" s="101"/>
      <c r="AI5" s="101"/>
      <c r="AJ5" s="101"/>
      <c r="AK5" s="101"/>
    </row>
    <row r="6" spans="1:37" s="9" customFormat="1" ht="60.6" customHeight="1" x14ac:dyDescent="0.2">
      <c r="B6" s="86"/>
      <c r="C6" s="82"/>
      <c r="D6" s="86"/>
      <c r="E6" s="82"/>
      <c r="F6" s="86"/>
      <c r="G6" s="82"/>
      <c r="H6" s="86"/>
      <c r="I6" s="82"/>
      <c r="J6" s="86"/>
      <c r="K6" s="82"/>
      <c r="L6" s="84"/>
      <c r="M6" s="82"/>
      <c r="N6" s="84"/>
      <c r="Q6" s="9" t="e">
        <f>IF(#REF!&lt;&gt;"",1,0)</f>
        <v>#REF!</v>
      </c>
      <c r="R6" s="9">
        <f>IF(B14&lt;&gt;"",1,0)</f>
        <v>0</v>
      </c>
      <c r="S6" s="9">
        <f>IF(F14&lt;&gt;"",1,0)</f>
        <v>0</v>
      </c>
      <c r="T6" s="9">
        <f>IF(H14&lt;&gt;"",1,0)</f>
        <v>0</v>
      </c>
      <c r="U6" s="9">
        <f>IF(J14&lt;&gt;"",1,0)</f>
        <v>0</v>
      </c>
      <c r="V6" s="9">
        <f>IF(L14&lt;&gt;"",1,0)</f>
        <v>0</v>
      </c>
      <c r="W6" s="9">
        <f>IF(N14&lt;&gt;"",1,0)</f>
        <v>0</v>
      </c>
      <c r="Z6" s="5">
        <f t="shared" si="0"/>
        <v>6</v>
      </c>
      <c r="AA6" s="61">
        <f>IF(MONTH('[1]Liste des élèves'!F18)=6,1,0)</f>
        <v>0</v>
      </c>
      <c r="AB6" t="str">
        <f>IF(AA6=1,INDEX('[1]Liste des élèves'!$E$13:$E$42,Z6),"")</f>
        <v/>
      </c>
      <c r="AC6" s="5" t="str">
        <f>IF(AA6=1,DAY('[1]Liste des élèves'!F18),"")</f>
        <v/>
      </c>
      <c r="AD6" t="str">
        <f t="shared" si="1"/>
        <v/>
      </c>
      <c r="AE6" s="96" t="s">
        <v>768</v>
      </c>
      <c r="AF6" s="99" t="s">
        <v>773</v>
      </c>
      <c r="AG6" s="100"/>
      <c r="AH6" s="100"/>
      <c r="AI6" s="100"/>
      <c r="AJ6" s="100"/>
      <c r="AK6" s="100"/>
    </row>
    <row r="7" spans="1:37" s="33" customFormat="1" ht="13.15" customHeight="1" x14ac:dyDescent="0.2">
      <c r="B7" s="54">
        <f>N5+1</f>
        <v>10</v>
      </c>
      <c r="C7" s="54"/>
      <c r="D7" s="54">
        <f>B7+1</f>
        <v>11</v>
      </c>
      <c r="E7" s="54"/>
      <c r="F7" s="54">
        <f>D7+1</f>
        <v>12</v>
      </c>
      <c r="G7" s="54"/>
      <c r="H7" s="54">
        <f>F7+1</f>
        <v>13</v>
      </c>
      <c r="I7" s="31"/>
      <c r="J7" s="54">
        <f>H7+1</f>
        <v>14</v>
      </c>
      <c r="K7" s="31"/>
      <c r="L7" s="8">
        <f>J7+1</f>
        <v>15</v>
      </c>
      <c r="M7" s="31"/>
      <c r="N7" s="8">
        <f>L7+1</f>
        <v>16</v>
      </c>
      <c r="Q7" s="32" t="e">
        <f>IF(#REF!&lt;&gt;"",1,0)</f>
        <v>#REF!</v>
      </c>
      <c r="R7" s="32">
        <f>IF(B14&lt;&gt;"",1,0)</f>
        <v>0</v>
      </c>
      <c r="S7" s="32">
        <f>IF(F14&lt;&gt;"",1,0)</f>
        <v>0</v>
      </c>
      <c r="T7" s="32">
        <f>IF(H14&lt;&gt;"",1,0)</f>
        <v>0</v>
      </c>
      <c r="U7" s="32">
        <f>IF(J14&lt;&gt;"",1,0)</f>
        <v>0</v>
      </c>
      <c r="V7" s="32">
        <f>IF(L14&lt;&gt;"",1,0)</f>
        <v>0</v>
      </c>
      <c r="W7" s="32">
        <f>IF(N14&lt;&gt;"",1,0)</f>
        <v>0</v>
      </c>
      <c r="Z7" s="5">
        <f t="shared" si="0"/>
        <v>7</v>
      </c>
      <c r="AA7" s="61">
        <f>IF(MONTH('[1]Liste des élèves'!F19)=6,1,0)</f>
        <v>0</v>
      </c>
      <c r="AB7" t="str">
        <f>IF(AA7=1,INDEX('[1]Liste des élèves'!$E$13:$E$42,Z7),"")</f>
        <v/>
      </c>
      <c r="AC7" s="5" t="str">
        <f>IF(AA7=1,DAY('[1]Liste des élèves'!F19),"")</f>
        <v/>
      </c>
      <c r="AD7" t="str">
        <f t="shared" si="1"/>
        <v/>
      </c>
      <c r="AE7" s="97"/>
      <c r="AF7" s="101"/>
      <c r="AG7" s="101"/>
      <c r="AH7" s="101"/>
      <c r="AI7" s="101"/>
      <c r="AJ7" s="101"/>
      <c r="AK7" s="101"/>
    </row>
    <row r="8" spans="1:37" s="9" customFormat="1" ht="60.6" customHeight="1" x14ac:dyDescent="0.2">
      <c r="B8" s="86"/>
      <c r="C8" s="82"/>
      <c r="D8" s="86"/>
      <c r="E8" s="82"/>
      <c r="F8" s="86"/>
      <c r="G8" s="82"/>
      <c r="H8" s="86"/>
      <c r="I8" s="82"/>
      <c r="J8" s="86"/>
      <c r="K8" s="82"/>
      <c r="L8" s="84"/>
      <c r="M8" s="82"/>
      <c r="N8" s="84"/>
      <c r="Q8" s="9">
        <f>IF(B16&lt;&gt;"",1,0)</f>
        <v>0</v>
      </c>
      <c r="R8" s="9">
        <f>IF(D16&lt;&gt;"",1,0)</f>
        <v>0</v>
      </c>
      <c r="S8" s="9">
        <f>IF(F16&lt;&gt;"",1,0)</f>
        <v>0</v>
      </c>
      <c r="T8" s="9">
        <f>IF(H16&lt;&gt;"",1,0)</f>
        <v>0</v>
      </c>
      <c r="U8" s="9">
        <f>IF(J16&lt;&gt;"",1,0)</f>
        <v>0</v>
      </c>
      <c r="V8" s="9">
        <f>IF(L16&lt;&gt;"",1,0)</f>
        <v>0</v>
      </c>
      <c r="W8" s="9">
        <f>IF(N16&lt;&gt;"",1,0)</f>
        <v>0</v>
      </c>
      <c r="Z8" s="5">
        <f t="shared" si="0"/>
        <v>8</v>
      </c>
      <c r="AA8" s="61">
        <f>IF(MONTH('[1]Liste des élèves'!F20)=6,1,0)</f>
        <v>0</v>
      </c>
      <c r="AB8" t="str">
        <f>IF(AA8=1,INDEX('[1]Liste des élèves'!$E$13:$E$42,Z8),"")</f>
        <v/>
      </c>
      <c r="AC8" s="5" t="str">
        <f>IF(AA8=1,DAY('[1]Liste des élèves'!F20),"")</f>
        <v/>
      </c>
      <c r="AD8" t="str">
        <f t="shared" si="1"/>
        <v/>
      </c>
      <c r="AE8" s="96" t="s">
        <v>769</v>
      </c>
      <c r="AF8" s="99" t="s">
        <v>771</v>
      </c>
      <c r="AG8" s="100"/>
      <c r="AH8" s="100"/>
      <c r="AI8" s="100"/>
      <c r="AJ8" s="100"/>
      <c r="AK8" s="100"/>
    </row>
    <row r="9" spans="1:37" s="33" customFormat="1" ht="13.15" customHeight="1" x14ac:dyDescent="0.2">
      <c r="B9" s="54">
        <f>N7+1</f>
        <v>17</v>
      </c>
      <c r="C9" s="54"/>
      <c r="D9" s="54">
        <f>B9+1</f>
        <v>18</v>
      </c>
      <c r="E9" s="54"/>
      <c r="F9" s="54">
        <f>D9+1</f>
        <v>19</v>
      </c>
      <c r="G9" s="54"/>
      <c r="H9" s="54">
        <f>F9+1</f>
        <v>20</v>
      </c>
      <c r="I9" s="31"/>
      <c r="J9" s="54">
        <f>H9+1</f>
        <v>21</v>
      </c>
      <c r="K9" s="31"/>
      <c r="L9" s="8">
        <f>J9+1</f>
        <v>22</v>
      </c>
      <c r="M9" s="31"/>
      <c r="N9" s="8">
        <f>L9+1</f>
        <v>23</v>
      </c>
      <c r="Q9" s="32">
        <f>IF(B16&lt;&gt;"",1,0)</f>
        <v>0</v>
      </c>
      <c r="R9" s="32">
        <f>IF(D16&lt;&gt;"",1,0)</f>
        <v>0</v>
      </c>
      <c r="S9" s="32">
        <f>IF(F16&lt;&gt;"",1,0)</f>
        <v>0</v>
      </c>
      <c r="T9" s="32">
        <f>IF(H16&lt;&gt;"",1,0)</f>
        <v>0</v>
      </c>
      <c r="U9" s="32">
        <f>IF(J16&lt;&gt;"",1,0)</f>
        <v>0</v>
      </c>
      <c r="V9" s="32">
        <f>IF(L16&lt;&gt;"",1,0)</f>
        <v>0</v>
      </c>
      <c r="W9" s="32">
        <f>IF(N16&lt;&gt;"",1,0)</f>
        <v>0</v>
      </c>
      <c r="Z9" s="5">
        <f t="shared" si="0"/>
        <v>9</v>
      </c>
      <c r="AA9" s="61">
        <f>IF(MONTH('[1]Liste des élèves'!F21)=6,1,0)</f>
        <v>0</v>
      </c>
      <c r="AB9" t="str">
        <f>IF(AA9=1,INDEX('[1]Liste des élèves'!$E$13:$E$42,Z9),"")</f>
        <v/>
      </c>
      <c r="AC9" s="5" t="str">
        <f>IF(AA9=1,DAY('[1]Liste des élèves'!F21),"")</f>
        <v/>
      </c>
      <c r="AD9" t="str">
        <f t="shared" si="1"/>
        <v/>
      </c>
      <c r="AE9" s="96" t="s">
        <v>770</v>
      </c>
      <c r="AF9" s="99" t="s">
        <v>772</v>
      </c>
      <c r="AG9" s="101"/>
      <c r="AH9" s="101"/>
      <c r="AI9" s="101"/>
      <c r="AJ9" s="101"/>
      <c r="AK9" s="101"/>
    </row>
    <row r="10" spans="1:37" s="9" customFormat="1" ht="60.6" customHeight="1" x14ac:dyDescent="0.2">
      <c r="B10" s="86"/>
      <c r="C10" s="82"/>
      <c r="D10" s="86"/>
      <c r="E10" s="82"/>
      <c r="F10" s="86"/>
      <c r="G10" s="82"/>
      <c r="H10" s="86"/>
      <c r="I10" s="82"/>
      <c r="J10" s="86"/>
      <c r="K10" s="82"/>
      <c r="L10" s="84"/>
      <c r="M10" s="82"/>
      <c r="N10" s="84"/>
      <c r="Q10" s="9">
        <f>IF(B18&lt;&gt;"",1,0)</f>
        <v>0</v>
      </c>
      <c r="R10" s="9">
        <f>IF(D18&lt;&gt;"",1,0)</f>
        <v>0</v>
      </c>
      <c r="S10" s="9">
        <f>IF(F18&lt;&gt;"",1,0)</f>
        <v>0</v>
      </c>
      <c r="T10" s="9">
        <f>IF(H18&lt;&gt;"",1,0)</f>
        <v>0</v>
      </c>
      <c r="U10" s="9">
        <f>IF(J18&lt;&gt;"",1,0)</f>
        <v>0</v>
      </c>
      <c r="V10" s="9">
        <f>IF(L18&lt;&gt;"",1,0)</f>
        <v>0</v>
      </c>
      <c r="W10" s="9">
        <f>IF(N18&lt;&gt;"",1,0)</f>
        <v>0</v>
      </c>
      <c r="Z10" s="5">
        <f t="shared" si="0"/>
        <v>10</v>
      </c>
      <c r="AA10" s="61">
        <f>IF(MONTH('[1]Liste des élèves'!F22)=6,1,0)</f>
        <v>0</v>
      </c>
      <c r="AB10" t="str">
        <f>IF(AA10=1,INDEX('[1]Liste des élèves'!$E$13:$E$42,Z10),"")</f>
        <v/>
      </c>
      <c r="AC10" s="5" t="str">
        <f>IF(AA10=1,DAY('[1]Liste des élèves'!F22),"")</f>
        <v/>
      </c>
      <c r="AD10" t="str">
        <f t="shared" si="1"/>
        <v/>
      </c>
      <c r="AE10" s="65"/>
      <c r="AF10" s="100"/>
      <c r="AG10" s="100"/>
      <c r="AH10" s="100"/>
      <c r="AI10" s="100"/>
      <c r="AJ10" s="100"/>
      <c r="AK10" s="100"/>
    </row>
    <row r="11" spans="1:37" s="33" customFormat="1" ht="13.15" customHeight="1" x14ac:dyDescent="0.2">
      <c r="B11" s="54">
        <f>N9+1</f>
        <v>24</v>
      </c>
      <c r="C11" s="54"/>
      <c r="D11" s="54">
        <f>B11+1</f>
        <v>25</v>
      </c>
      <c r="E11" s="54"/>
      <c r="F11" s="54">
        <f>D11+1</f>
        <v>26</v>
      </c>
      <c r="H11" s="54">
        <f>F11+1</f>
        <v>27</v>
      </c>
      <c r="I11" s="6"/>
      <c r="J11" s="54">
        <f>H11+1</f>
        <v>28</v>
      </c>
      <c r="K11" s="6"/>
      <c r="L11" s="8">
        <f>J11+1</f>
        <v>29</v>
      </c>
      <c r="M11" s="6"/>
      <c r="N11" s="8">
        <f>L11+1</f>
        <v>30</v>
      </c>
      <c r="Q11" s="32">
        <f>IF(B18&lt;&gt;"",1,0)</f>
        <v>0</v>
      </c>
      <c r="R11" s="32">
        <f>IF(D18&lt;&gt;"",1,0)</f>
        <v>0</v>
      </c>
      <c r="S11" s="32">
        <f>IF(F18&lt;&gt;"",1,0)</f>
        <v>0</v>
      </c>
      <c r="T11" s="32">
        <f>IF(H18&lt;&gt;"",1,0)</f>
        <v>0</v>
      </c>
      <c r="U11" s="32">
        <f>IF(J18&lt;&gt;"",1,0)</f>
        <v>0</v>
      </c>
      <c r="V11" s="32">
        <f>IF(L18&lt;&gt;"",1,0)</f>
        <v>0</v>
      </c>
      <c r="W11" s="32">
        <f>IF(N18&lt;&gt;"",1,0)</f>
        <v>0</v>
      </c>
      <c r="Z11" s="5">
        <f t="shared" si="0"/>
        <v>11</v>
      </c>
      <c r="AA11" s="61">
        <f>IF(MONTH('[1]Liste des élèves'!F23)=6,1,0)</f>
        <v>0</v>
      </c>
      <c r="AB11" t="str">
        <f>IF(AA11=1,INDEX('[1]Liste des élèves'!$E$13:$E$42,Z11),"")</f>
        <v/>
      </c>
      <c r="AC11" s="5" t="str">
        <f>IF(AA11=1,DAY('[1]Liste des élèves'!F23),"")</f>
        <v/>
      </c>
      <c r="AD11" t="str">
        <f t="shared" si="1"/>
        <v/>
      </c>
      <c r="AE11" s="12"/>
      <c r="AF11" s="101"/>
      <c r="AG11" s="101"/>
      <c r="AH11" s="101"/>
      <c r="AI11" s="101"/>
      <c r="AJ11" s="101"/>
      <c r="AK11" s="101"/>
    </row>
    <row r="12" spans="1:37" s="9" customFormat="1" ht="60.6" customHeight="1" x14ac:dyDescent="0.2">
      <c r="B12" s="86"/>
      <c r="C12" s="82"/>
      <c r="D12" s="86"/>
      <c r="E12" s="82"/>
      <c r="F12" s="93"/>
      <c r="G12" s="82"/>
      <c r="H12" s="93"/>
      <c r="I12" s="82"/>
      <c r="J12" s="162"/>
      <c r="K12" s="82"/>
      <c r="L12" s="83"/>
      <c r="M12" s="82"/>
      <c r="N12" s="83"/>
      <c r="Q12" s="9">
        <f>IF(B20&lt;&gt;"",1,0)</f>
        <v>0</v>
      </c>
      <c r="R12" s="9">
        <f>IF(D20&lt;&gt;"",1,0)</f>
        <v>0</v>
      </c>
      <c r="S12" s="9">
        <f>IF(F20&lt;&gt;"",1,0)</f>
        <v>0</v>
      </c>
      <c r="T12" s="9">
        <f>IF(H20&lt;&gt;"",1,0)</f>
        <v>0</v>
      </c>
      <c r="U12" s="9">
        <f>IF(J20&lt;&gt;"",1,0)</f>
        <v>0</v>
      </c>
      <c r="V12" s="9">
        <f>IF(L20&lt;&gt;"",1,0)</f>
        <v>0</v>
      </c>
      <c r="W12" s="9">
        <f>IF(N20&lt;&gt;"",1,0)</f>
        <v>0</v>
      </c>
      <c r="Z12" s="5">
        <f t="shared" si="0"/>
        <v>12</v>
      </c>
      <c r="AA12" s="61">
        <f>IF(MONTH('[1]Liste des élèves'!F24)=6,1,0)</f>
        <v>0</v>
      </c>
      <c r="AB12" t="str">
        <f>IF(AA12=1,INDEX('[1]Liste des élèves'!$E$13:$E$42,Z12),"")</f>
        <v/>
      </c>
      <c r="AC12" s="5" t="str">
        <f>IF(AA12=1,DAY('[1]Liste des élèves'!F24),"")</f>
        <v/>
      </c>
      <c r="AD12" t="str">
        <f t="shared" si="1"/>
        <v/>
      </c>
      <c r="AF12" s="100"/>
      <c r="AG12" s="100"/>
      <c r="AH12" s="100"/>
      <c r="AI12" s="100"/>
      <c r="AJ12" s="100"/>
      <c r="AK12" s="100"/>
    </row>
    <row r="13" spans="1:37" s="33" customFormat="1" ht="13.15" customHeight="1" x14ac:dyDescent="0.2">
      <c r="B13" s="7" t="s">
        <v>27</v>
      </c>
      <c r="C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Z13" s="5">
        <f t="shared" si="0"/>
        <v>13</v>
      </c>
      <c r="AA13" s="61">
        <f>IF(MONTH('[1]Liste des élèves'!F25)=6,1,0)</f>
        <v>0</v>
      </c>
      <c r="AB13" t="str">
        <f>IF(AA13=1,INDEX('[1]Liste des élèves'!$E$13:$E$42,Z13),"")</f>
        <v/>
      </c>
      <c r="AC13" s="5" t="str">
        <f>IF(AA13=1,DAY('[1]Liste des élèves'!F25),"")</f>
        <v/>
      </c>
      <c r="AD13" t="str">
        <f t="shared" si="1"/>
        <v/>
      </c>
      <c r="AE13" s="12"/>
      <c r="AF13" s="101"/>
      <c r="AG13" s="101"/>
      <c r="AH13" s="101"/>
      <c r="AI13" s="101"/>
      <c r="AJ13" s="101"/>
      <c r="AK13" s="101"/>
    </row>
    <row r="14" spans="1:37" s="9" customFormat="1" ht="60.6" customHeight="1" x14ac:dyDescent="0.2">
      <c r="B14" s="236"/>
      <c r="C14" s="236"/>
      <c r="D14" s="236"/>
      <c r="E14" s="236"/>
      <c r="F14" s="236"/>
      <c r="G14" s="236"/>
      <c r="H14" s="236"/>
      <c r="I14" s="236"/>
      <c r="J14" s="236"/>
      <c r="K14" s="236"/>
      <c r="L14" s="236"/>
      <c r="M14" s="236"/>
      <c r="N14" s="236"/>
      <c r="Z14" s="5">
        <f t="shared" si="0"/>
        <v>14</v>
      </c>
      <c r="AA14" s="61">
        <f>IF(MONTH('[1]Liste des élèves'!F26)=6,1,0)</f>
        <v>0</v>
      </c>
      <c r="AB14" t="str">
        <f>IF(AA14=1,INDEX('[1]Liste des élèves'!$E$13:$E$42,Z14),"")</f>
        <v/>
      </c>
      <c r="AC14" s="5" t="str">
        <f>IF(AA14=1,DAY('[1]Liste des élèves'!F26),"")</f>
        <v/>
      </c>
      <c r="AD14" t="str">
        <f t="shared" si="1"/>
        <v/>
      </c>
      <c r="AF14" s="100"/>
      <c r="AG14" s="100"/>
      <c r="AH14" s="100"/>
      <c r="AI14" s="100"/>
      <c r="AJ14" s="100"/>
      <c r="AK14" s="100"/>
    </row>
    <row r="15" spans="1:37" x14ac:dyDescent="0.2">
      <c r="Z15" s="5">
        <f t="shared" si="0"/>
        <v>15</v>
      </c>
      <c r="AA15" s="61">
        <f>IF(MONTH('[1]Liste des élèves'!F27)=6,1,0)</f>
        <v>0</v>
      </c>
      <c r="AB15" t="str">
        <f>IF(AA15=1,INDEX('[1]Liste des élèves'!$E$13:$E$42,Z15),"")</f>
        <v/>
      </c>
      <c r="AC15" s="5" t="str">
        <f>IF(AA15=1,DAY('[1]Liste des élèves'!F27),"")</f>
        <v/>
      </c>
      <c r="AD15" t="str">
        <f t="shared" si="1"/>
        <v/>
      </c>
    </row>
    <row r="16" spans="1:37" x14ac:dyDescent="0.2">
      <c r="Z16" s="5">
        <f t="shared" si="0"/>
        <v>16</v>
      </c>
      <c r="AA16" s="61">
        <f>IF(MONTH('[1]Liste des élèves'!F28)=6,1,0)</f>
        <v>0</v>
      </c>
      <c r="AB16" t="str">
        <f>IF(AA16=1,INDEX('[1]Liste des élèves'!$E$13:$E$42,Z16),"")</f>
        <v/>
      </c>
      <c r="AC16" s="5" t="str">
        <f>IF(AA16=1,DAY('[1]Liste des élèves'!F28),"")</f>
        <v/>
      </c>
      <c r="AD16" t="str">
        <f t="shared" si="1"/>
        <v/>
      </c>
    </row>
    <row r="17" spans="26:30" x14ac:dyDescent="0.2">
      <c r="Z17" s="5">
        <f t="shared" si="0"/>
        <v>17</v>
      </c>
      <c r="AA17" s="61">
        <f>IF(MONTH('[1]Liste des élèves'!F29)=6,1,0)</f>
        <v>0</v>
      </c>
      <c r="AB17" t="str">
        <f>IF(AA17=1,INDEX('[1]Liste des élèves'!$E$13:$E$42,Z17),"")</f>
        <v/>
      </c>
      <c r="AC17" s="5" t="str">
        <f>IF(AA17=1,DAY('[1]Liste des élèves'!F29),"")</f>
        <v/>
      </c>
      <c r="AD17" t="str">
        <f t="shared" si="1"/>
        <v/>
      </c>
    </row>
    <row r="18" spans="26:30" x14ac:dyDescent="0.2">
      <c r="Z18" s="5">
        <f t="shared" si="0"/>
        <v>18</v>
      </c>
      <c r="AA18" s="61">
        <f>IF(MONTH('[1]Liste des élèves'!F30)=6,1,0)</f>
        <v>0</v>
      </c>
      <c r="AB18" t="str">
        <f>IF(AA18=1,INDEX('[1]Liste des élèves'!$E$13:$E$42,Z18),"")</f>
        <v/>
      </c>
      <c r="AC18" s="5" t="str">
        <f>IF(AA18=1,DAY('[1]Liste des élèves'!F30),"")</f>
        <v/>
      </c>
      <c r="AD18" t="str">
        <f t="shared" si="1"/>
        <v/>
      </c>
    </row>
    <row r="19" spans="26:30" x14ac:dyDescent="0.2">
      <c r="Z19" s="5">
        <f t="shared" si="0"/>
        <v>19</v>
      </c>
      <c r="AA19" s="61">
        <f>IF(MONTH('[1]Liste des élèves'!F31)=6,1,0)</f>
        <v>0</v>
      </c>
      <c r="AB19" t="str">
        <f>IF(AA19=1,INDEX('[1]Liste des élèves'!$E$13:$E$42,Z19),"")</f>
        <v/>
      </c>
      <c r="AC19" s="5" t="str">
        <f>IF(AA19=1,DAY('[1]Liste des élèves'!F31),"")</f>
        <v/>
      </c>
      <c r="AD19" t="str">
        <f t="shared" si="1"/>
        <v/>
      </c>
    </row>
    <row r="20" spans="26:30" x14ac:dyDescent="0.2">
      <c r="Z20" s="5">
        <f t="shared" si="0"/>
        <v>20</v>
      </c>
      <c r="AA20" s="61">
        <f>IF(MONTH('[1]Liste des élèves'!F32)=6,1,0)</f>
        <v>0</v>
      </c>
      <c r="AB20" t="str">
        <f>IF(AA20=1,INDEX('[1]Liste des élèves'!$E$13:$E$42,Z20),"")</f>
        <v/>
      </c>
      <c r="AC20" s="5" t="str">
        <f>IF(AA20=1,DAY('[1]Liste des élèves'!F32),"")</f>
        <v/>
      </c>
      <c r="AD20" t="str">
        <f t="shared" si="1"/>
        <v/>
      </c>
    </row>
    <row r="21" spans="26:30" x14ac:dyDescent="0.2">
      <c r="Z21" s="5">
        <f t="shared" si="0"/>
        <v>21</v>
      </c>
      <c r="AA21" s="61">
        <f>IF(MONTH('[1]Liste des élèves'!F33)=6,1,0)</f>
        <v>0</v>
      </c>
      <c r="AB21" t="str">
        <f>IF(AA21=1,INDEX('[1]Liste des élèves'!$E$13:$E$42,Z21),"")</f>
        <v/>
      </c>
      <c r="AC21" s="5" t="str">
        <f>IF(AA21=1,DAY('[1]Liste des élèves'!F33),"")</f>
        <v/>
      </c>
      <c r="AD21" t="str">
        <f t="shared" si="1"/>
        <v/>
      </c>
    </row>
    <row r="22" spans="26:30" x14ac:dyDescent="0.2">
      <c r="Z22" s="5">
        <f t="shared" si="0"/>
        <v>22</v>
      </c>
      <c r="AA22" s="61">
        <f>IF(MONTH('[1]Liste des élèves'!F34)=6,1,0)</f>
        <v>0</v>
      </c>
      <c r="AB22" t="str">
        <f>IF(AA22=1,INDEX('[1]Liste des élèves'!$E$13:$E$42,Z22),"")</f>
        <v/>
      </c>
      <c r="AC22" s="5" t="str">
        <f>IF(AA22=1,DAY('[1]Liste des élèves'!F34),"")</f>
        <v/>
      </c>
      <c r="AD22" t="str">
        <f t="shared" si="1"/>
        <v/>
      </c>
    </row>
    <row r="23" spans="26:30" x14ac:dyDescent="0.2">
      <c r="Z23" s="5">
        <f t="shared" si="0"/>
        <v>23</v>
      </c>
      <c r="AA23" s="61">
        <f>IF(MONTH('[1]Liste des élèves'!F35)=6,1,0)</f>
        <v>0</v>
      </c>
      <c r="AB23" t="str">
        <f>IF(AA23=1,INDEX('[1]Liste des élèves'!$E$13:$E$42,Z23),"")</f>
        <v/>
      </c>
      <c r="AC23" s="5" t="str">
        <f>IF(AA23=1,DAY('[1]Liste des élèves'!F35),"")</f>
        <v/>
      </c>
      <c r="AD23" t="str">
        <f t="shared" si="1"/>
        <v/>
      </c>
    </row>
    <row r="24" spans="26:30" x14ac:dyDescent="0.2">
      <c r="Z24" s="5">
        <f t="shared" si="0"/>
        <v>24</v>
      </c>
      <c r="AA24" s="61">
        <f>IF(MONTH('[1]Liste des élèves'!F36)=6,1,0)</f>
        <v>0</v>
      </c>
      <c r="AB24" t="str">
        <f>IF(AA24=1,INDEX('[1]Liste des élèves'!$E$13:$E$42,Z24),"")</f>
        <v/>
      </c>
      <c r="AC24" s="5" t="str">
        <f>IF(AA24=1,DAY('[1]Liste des élèves'!F36),"")</f>
        <v/>
      </c>
      <c r="AD24" t="str">
        <f t="shared" si="1"/>
        <v/>
      </c>
    </row>
    <row r="25" spans="26:30" x14ac:dyDescent="0.2">
      <c r="Z25" s="5">
        <f t="shared" si="0"/>
        <v>25</v>
      </c>
      <c r="AA25" s="61">
        <f>IF(MONTH('[1]Liste des élèves'!F37)=6,1,0)</f>
        <v>0</v>
      </c>
      <c r="AB25" t="str">
        <f>IF(AA25=1,INDEX('[1]Liste des élèves'!$E$13:$E$42,Z25),"")</f>
        <v/>
      </c>
      <c r="AC25" s="5" t="str">
        <f>IF(AA25=1,DAY('[1]Liste des élèves'!F37),"")</f>
        <v/>
      </c>
      <c r="AD25" t="str">
        <f t="shared" si="1"/>
        <v/>
      </c>
    </row>
    <row r="26" spans="26:30" x14ac:dyDescent="0.2">
      <c r="Z26" s="5">
        <f t="shared" si="0"/>
        <v>26</v>
      </c>
      <c r="AA26" s="61">
        <f>IF(MONTH('[1]Liste des élèves'!F38)=6,1,0)</f>
        <v>0</v>
      </c>
      <c r="AB26" t="str">
        <f>IF(AA26=1,INDEX('[1]Liste des élèves'!$E$13:$E$42,Z26),"")</f>
        <v/>
      </c>
      <c r="AC26" s="5" t="str">
        <f>IF(AA26=1,DAY('[1]Liste des élèves'!F38),"")</f>
        <v/>
      </c>
      <c r="AD26" t="str">
        <f t="shared" si="1"/>
        <v/>
      </c>
    </row>
    <row r="27" spans="26:30" x14ac:dyDescent="0.2">
      <c r="Z27" s="5">
        <f t="shared" si="0"/>
        <v>27</v>
      </c>
      <c r="AA27" s="61">
        <f>IF(MONTH('[1]Liste des élèves'!F39)=6,1,0)</f>
        <v>0</v>
      </c>
      <c r="AB27" t="str">
        <f>IF(AA27=1,INDEX('[1]Liste des élèves'!$E$13:$E$42,Z27),"")</f>
        <v/>
      </c>
      <c r="AC27" s="5" t="str">
        <f>IF(AA27=1,DAY('[1]Liste des élèves'!F39),"")</f>
        <v/>
      </c>
      <c r="AD27" t="str">
        <f t="shared" si="1"/>
        <v/>
      </c>
    </row>
    <row r="28" spans="26:30" x14ac:dyDescent="0.2">
      <c r="Z28" s="5">
        <f t="shared" si="0"/>
        <v>28</v>
      </c>
      <c r="AA28" s="61">
        <f>IF(MONTH('[1]Liste des élèves'!F40)=6,1,0)</f>
        <v>0</v>
      </c>
      <c r="AB28" t="str">
        <f>IF(AA28=1,INDEX('[1]Liste des élèves'!$E$13:$E$42,Z28),"")</f>
        <v/>
      </c>
      <c r="AC28" s="5" t="str">
        <f>IF(AA28=1,DAY('[1]Liste des élèves'!F40),"")</f>
        <v/>
      </c>
      <c r="AD28" t="str">
        <f t="shared" si="1"/>
        <v/>
      </c>
    </row>
    <row r="29" spans="26:30" x14ac:dyDescent="0.2">
      <c r="Z29" s="5">
        <f t="shared" si="0"/>
        <v>29</v>
      </c>
      <c r="AA29" s="61">
        <f>IF(MONTH('[1]Liste des élèves'!F41)=6,1,0)</f>
        <v>0</v>
      </c>
      <c r="AB29" t="str">
        <f>IF(AA29=1,INDEX('[1]Liste des élèves'!$E$13:$E$42,Z29),"")</f>
        <v/>
      </c>
      <c r="AC29" s="5" t="str">
        <f>IF(AA29=1,DAY('[1]Liste des élèves'!F41),"")</f>
        <v/>
      </c>
      <c r="AD29" t="str">
        <f t="shared" si="1"/>
        <v/>
      </c>
    </row>
    <row r="30" spans="26:30" x14ac:dyDescent="0.2">
      <c r="Z30" s="5">
        <f t="shared" si="0"/>
        <v>30</v>
      </c>
      <c r="AA30" s="61">
        <f>IF(MONTH('[1]Liste des élèves'!F42)=6,1,0)</f>
        <v>0</v>
      </c>
      <c r="AB30" t="str">
        <f>IF(AA30=1,INDEX('[1]Liste des élèves'!$E$13:$E$42,Z30),"")</f>
        <v/>
      </c>
      <c r="AC30" s="5" t="str">
        <f>IF(AA30=1,DAY('[1]Liste des élèves'!F42),"")</f>
        <v/>
      </c>
      <c r="AD30" t="str">
        <f t="shared" si="1"/>
        <v/>
      </c>
    </row>
    <row r="31" spans="26:30" x14ac:dyDescent="0.2">
      <c r="AA31" s="64"/>
      <c r="AD31" s="66" t="str">
        <f>TRIM(CONCATENATE(AD1,AD2,AD3,AD4,AD5,AD6,AD7,AD8,AD9,AD10,AD11,AD12,AD13,AD14,AD15,AD16,AD17,AD18,AD19,AD20,AD21,AD22,AD23,AD24,AD25,AD26,AD27,AD28,AD29,AD30))</f>
        <v/>
      </c>
    </row>
    <row r="32" spans="26:30" x14ac:dyDescent="0.2">
      <c r="AA32" s="64"/>
    </row>
  </sheetData>
  <sheetProtection sheet="1" selectLockedCells="1"/>
  <mergeCells count="3">
    <mergeCell ref="B1:N1"/>
    <mergeCell ref="B14:N14"/>
    <mergeCell ref="AF1:AK2"/>
  </mergeCells>
  <hyperlinks>
    <hyperlink ref="B1:N1" location="Calendrier!A1" tooltip="Retour calendrier" display="Octobre" xr:uid="{00000000-0004-0000-0B00-000000000000}"/>
  </hyperlinks>
  <pageMargins left="0.70866141732283472" right="0.70866141732283472" top="0.70866141732283472" bottom="0.70866141732283472" header="0.31496062992125984" footer="0.31496062992125984"/>
  <pageSetup paperSize="9" scale="96" fitToHeight="0" orientation="landscape" r:id="rId1"/>
  <headerFooter alignWithMargins="0">
    <oddFooter xml:space="preserve">&amp;COdile Aubert - http://www.saintpauldevence.info/leprof2.0/
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2">
    <tabColor rgb="FF9966FF"/>
    <pageSetUpPr fitToPage="1"/>
  </sheetPr>
  <dimension ref="A1:AK31"/>
  <sheetViews>
    <sheetView showGridLines="0" showRowColHeaders="0" zoomScale="145" zoomScaleNormal="145" workbookViewId="0">
      <selection activeCell="F14" sqref="F14"/>
    </sheetView>
  </sheetViews>
  <sheetFormatPr baseColWidth="10" defaultColWidth="11.5703125" defaultRowHeight="12.75" x14ac:dyDescent="0.2"/>
  <cols>
    <col min="1" max="1" width="2.7109375" customWidth="1"/>
    <col min="2" max="2" width="18" customWidth="1"/>
    <col min="3" max="3" width="1.42578125" customWidth="1"/>
    <col min="4" max="4" width="18" customWidth="1"/>
    <col min="5" max="5" width="1.42578125" customWidth="1"/>
    <col min="6" max="6" width="18" customWidth="1"/>
    <col min="7" max="7" width="1.42578125" customWidth="1"/>
    <col min="8" max="8" width="18" customWidth="1"/>
    <col min="9" max="9" width="1.42578125" customWidth="1"/>
    <col min="10" max="10" width="18" customWidth="1"/>
    <col min="11" max="11" width="1.42578125" customWidth="1"/>
    <col min="12" max="12" width="18" customWidth="1"/>
    <col min="13" max="13" width="1.42578125" customWidth="1"/>
    <col min="14" max="14" width="18" customWidth="1"/>
    <col min="15" max="15" width="9.28515625" customWidth="1"/>
    <col min="16" max="16" width="11.5703125" hidden="1" customWidth="1"/>
    <col min="17" max="25" width="2.28515625" hidden="1" customWidth="1"/>
    <col min="26" max="31" width="11.5703125" hidden="1" customWidth="1"/>
    <col min="32" max="36" width="9.7109375" customWidth="1"/>
    <col min="37" max="37" width="14.28515625" customWidth="1"/>
  </cols>
  <sheetData>
    <row r="1" spans="1:37" ht="22.9" customHeight="1" x14ac:dyDescent="0.2">
      <c r="A1" s="1" t="s">
        <v>11</v>
      </c>
      <c r="B1" s="248" t="s">
        <v>10</v>
      </c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48"/>
      <c r="O1" s="1"/>
      <c r="Q1" s="2">
        <f>IF(B4&lt;&gt;"",1,0)</f>
        <v>1</v>
      </c>
      <c r="R1" s="2">
        <f>IF(D4&lt;&gt;"",1,0)</f>
        <v>0</v>
      </c>
      <c r="S1" s="2">
        <f>IF(F4&lt;&gt;"",1,0)</f>
        <v>0</v>
      </c>
      <c r="T1" s="2">
        <f>IF(H4&lt;&gt;"",1,0)</f>
        <v>0</v>
      </c>
      <c r="U1" s="2">
        <f>IF(J4&lt;&gt;"",1,0)</f>
        <v>0</v>
      </c>
      <c r="V1" s="2">
        <f>IF(L4&lt;&gt;"",1,0)</f>
        <v>0</v>
      </c>
      <c r="W1" s="2">
        <f>IF(N4&lt;&gt;"",1,0)</f>
        <v>0</v>
      </c>
      <c r="Z1">
        <v>1</v>
      </c>
      <c r="AA1" s="61">
        <f>IF(MONTH('[1]Liste des élèves'!F13)=7,1,0)</f>
        <v>0</v>
      </c>
      <c r="AB1" t="str">
        <f>IF(AA1=1,INDEX('[1]Liste des élèves'!$E$13:$E$42,Z1),"")</f>
        <v/>
      </c>
      <c r="AC1" s="5" t="str">
        <f>IF(AA1=1,DAY('[1]Liste des élèves'!F13),"")</f>
        <v/>
      </c>
      <c r="AD1" t="str">
        <f>IF(AA1=1,CONCATENATE(AB1," le ",AC1," - "),"")</f>
        <v/>
      </c>
      <c r="AF1" s="230" t="s">
        <v>774</v>
      </c>
      <c r="AG1" s="231"/>
      <c r="AH1" s="231"/>
      <c r="AI1" s="231"/>
      <c r="AJ1" s="231"/>
      <c r="AK1" s="232"/>
    </row>
    <row r="2" spans="1:37" s="5" customFormat="1" ht="22.9" customHeight="1" x14ac:dyDescent="0.2">
      <c r="A2" s="3"/>
      <c r="B2" s="4" t="s">
        <v>21</v>
      </c>
      <c r="C2" s="4"/>
      <c r="D2" s="4" t="s">
        <v>22</v>
      </c>
      <c r="E2" s="4"/>
      <c r="F2" s="4" t="s">
        <v>23</v>
      </c>
      <c r="G2" s="4"/>
      <c r="H2" s="4" t="s">
        <v>24</v>
      </c>
      <c r="I2" s="4"/>
      <c r="J2" s="4" t="s">
        <v>25</v>
      </c>
      <c r="K2" s="4"/>
      <c r="L2" s="4" t="s">
        <v>26</v>
      </c>
      <c r="M2" s="4"/>
      <c r="N2" s="4" t="s">
        <v>20</v>
      </c>
      <c r="O2" s="3"/>
      <c r="Q2" s="2">
        <f>IF(B6&lt;&gt;"",1,0)</f>
        <v>0</v>
      </c>
      <c r="R2" s="2">
        <f>IF(D6&lt;&gt;"",1,0)</f>
        <v>0</v>
      </c>
      <c r="S2" s="2">
        <f>IF(F6&lt;&gt;"",1,0)</f>
        <v>0</v>
      </c>
      <c r="T2" s="2">
        <f>IF(H6&lt;&gt;"",1,0)</f>
        <v>0</v>
      </c>
      <c r="U2" s="2">
        <f>IF(J6&lt;&gt;"",1,0)</f>
        <v>0</v>
      </c>
      <c r="V2" s="2">
        <f>IF(L6&lt;&gt;"",1,0)</f>
        <v>0</v>
      </c>
      <c r="W2" s="2">
        <f>IF(N6&lt;&gt;"",1,0)</f>
        <v>0</v>
      </c>
      <c r="Z2" s="5">
        <f>Z1+1</f>
        <v>2</v>
      </c>
      <c r="AA2" s="61">
        <f>IF(MONTH('[1]Liste des élèves'!F14)=7,1,0)</f>
        <v>1</v>
      </c>
      <c r="AB2" t="str">
        <f>IF(AA2=1,INDEX('[1]Liste des élèves'!$E$13:$E$42,Z2),"")</f>
        <v>Prénom2</v>
      </c>
      <c r="AC2" s="5">
        <f>IF(AA2=1,DAY('[1]Liste des élèves'!F14),"")</f>
        <v>27</v>
      </c>
      <c r="AD2" t="str">
        <f>IF(AA2=1,CONCATENATE(AB2," le ",AC2," - "),"")</f>
        <v xml:space="preserve">Prénom2 le 27 - </v>
      </c>
      <c r="AF2" s="233"/>
      <c r="AG2" s="234"/>
      <c r="AH2" s="234"/>
      <c r="AI2" s="234"/>
      <c r="AJ2" s="234"/>
      <c r="AK2" s="235"/>
    </row>
    <row r="3" spans="1:37" s="31" customFormat="1" ht="13.15" customHeight="1" x14ac:dyDescent="0.2">
      <c r="B3" s="67" t="s">
        <v>35</v>
      </c>
      <c r="C3" s="57"/>
      <c r="D3" s="7" t="s">
        <v>30</v>
      </c>
      <c r="E3" s="57"/>
      <c r="F3" s="7" t="s">
        <v>31</v>
      </c>
      <c r="G3" s="57"/>
      <c r="H3" s="7" t="s">
        <v>32</v>
      </c>
      <c r="I3" s="57"/>
      <c r="J3" s="7" t="s">
        <v>33</v>
      </c>
      <c r="L3" s="7" t="s">
        <v>34</v>
      </c>
      <c r="N3" s="7" t="s">
        <v>779</v>
      </c>
      <c r="Q3" s="32">
        <f>IF(B8&lt;&gt;"",1,0)</f>
        <v>0</v>
      </c>
      <c r="R3" s="32">
        <f>IF(D8&lt;&gt;"",1,0)</f>
        <v>0</v>
      </c>
      <c r="S3" s="32">
        <f>IF(F8&lt;&gt;"",1,0)</f>
        <v>0</v>
      </c>
      <c r="T3" s="32">
        <f>IF(H8&lt;&gt;"",1,0)</f>
        <v>0</v>
      </c>
      <c r="U3" s="32">
        <f>IF(J8&lt;&gt;"",1,0)</f>
        <v>0</v>
      </c>
      <c r="V3" s="32">
        <f>IF(L8&lt;&gt;"",1,0)</f>
        <v>0</v>
      </c>
      <c r="W3" s="32">
        <f>IF(N8&lt;&gt;"",1,0)</f>
        <v>0</v>
      </c>
      <c r="Z3" s="5">
        <f t="shared" ref="Z3:Z30" si="0">Z2+1</f>
        <v>3</v>
      </c>
      <c r="AA3" s="61">
        <f>IF(MONTH('[1]Liste des élèves'!F15)=7,1,0)</f>
        <v>0</v>
      </c>
      <c r="AB3" t="str">
        <f>IF(AA3=1,INDEX('[1]Liste des élèves'!$E$13:$E$42,Z3),"")</f>
        <v/>
      </c>
      <c r="AC3" s="5" t="str">
        <f>IF(AA3=1,DAY('[1]Liste des élèves'!F15),"")</f>
        <v/>
      </c>
      <c r="AD3" t="str">
        <f t="shared" ref="AD3:AD30" si="1">IF(AA3=1,CONCATENATE(AB3," le ",AC3," - "),"")</f>
        <v/>
      </c>
      <c r="AF3" s="98"/>
      <c r="AG3" s="98"/>
      <c r="AH3" s="98"/>
      <c r="AI3" s="98"/>
      <c r="AJ3" s="98"/>
      <c r="AK3" s="98"/>
    </row>
    <row r="4" spans="1:37" s="9" customFormat="1" ht="60.6" customHeight="1" x14ac:dyDescent="0.2">
      <c r="B4" s="81" t="str">
        <f>AD31</f>
        <v>Prénom2 le 27 -</v>
      </c>
      <c r="C4" s="89"/>
      <c r="D4" s="83"/>
      <c r="E4" s="89"/>
      <c r="F4" s="83"/>
      <c r="G4" s="82"/>
      <c r="H4" s="83"/>
      <c r="I4" s="82"/>
      <c r="J4" s="83"/>
      <c r="K4" s="82"/>
      <c r="L4" s="83"/>
      <c r="M4" s="82"/>
      <c r="N4" s="83"/>
      <c r="Q4" s="9">
        <f>IF(B10&lt;&gt;"",1,0)</f>
        <v>0</v>
      </c>
      <c r="R4" s="9">
        <f>IF(D10&lt;&gt;"",1,0)</f>
        <v>0</v>
      </c>
      <c r="S4" s="9">
        <f>IF(F10&lt;&gt;"",1,0)</f>
        <v>0</v>
      </c>
      <c r="T4" s="9">
        <f>IF(H10&lt;&gt;"",1,0)</f>
        <v>0</v>
      </c>
      <c r="U4" s="9">
        <f>IF(J10&lt;&gt;"",1,0)</f>
        <v>0</v>
      </c>
      <c r="V4" s="9">
        <f>IF(L10&lt;&gt;"",1,0)</f>
        <v>0</v>
      </c>
      <c r="W4" s="9">
        <f>IF(N10&lt;&gt;"",1,0)</f>
        <v>0</v>
      </c>
      <c r="Z4" s="5">
        <f t="shared" si="0"/>
        <v>4</v>
      </c>
      <c r="AA4" s="61">
        <f>IF(MONTH('[1]Liste des élèves'!F16)=7,1,0)</f>
        <v>0</v>
      </c>
      <c r="AB4" t="str">
        <f>IF(AA4=1,INDEX('[1]Liste des élèves'!$E$13:$E$42,Z4),"")</f>
        <v/>
      </c>
      <c r="AC4" s="5" t="str">
        <f>IF(AA4=1,DAY('[1]Liste des élèves'!F16),"")</f>
        <v/>
      </c>
      <c r="AD4" t="str">
        <f t="shared" si="1"/>
        <v/>
      </c>
      <c r="AE4" s="96" t="s">
        <v>767</v>
      </c>
      <c r="AF4" s="99" t="s">
        <v>767</v>
      </c>
      <c r="AG4" s="100"/>
      <c r="AH4" s="100"/>
      <c r="AI4" s="100"/>
      <c r="AJ4" s="100"/>
      <c r="AK4" s="100"/>
    </row>
    <row r="5" spans="1:37" s="33" customFormat="1" ht="13.15" customHeight="1" x14ac:dyDescent="0.2">
      <c r="B5" s="58">
        <v>1</v>
      </c>
      <c r="C5" s="58"/>
      <c r="D5" s="58">
        <f>B5+1</f>
        <v>2</v>
      </c>
      <c r="E5" s="58"/>
      <c r="F5" s="58">
        <f>D5+1</f>
        <v>3</v>
      </c>
      <c r="G5" s="57"/>
      <c r="H5" s="57">
        <f>F5+1</f>
        <v>4</v>
      </c>
      <c r="I5" s="57"/>
      <c r="J5" s="57">
        <f>H5+1</f>
        <v>5</v>
      </c>
      <c r="K5" s="31"/>
      <c r="L5" s="14">
        <f>J5+1</f>
        <v>6</v>
      </c>
      <c r="M5" s="34"/>
      <c r="N5" s="14">
        <f>L5+1</f>
        <v>7</v>
      </c>
      <c r="Q5" s="32">
        <f>IF(B12&lt;&gt;"",1,0)</f>
        <v>0</v>
      </c>
      <c r="R5" s="32">
        <f>IF(D12&lt;&gt;"",1,0)</f>
        <v>0</v>
      </c>
      <c r="S5" s="32">
        <f>IF(F12&lt;&gt;"",1,0)</f>
        <v>0</v>
      </c>
      <c r="T5" s="32">
        <f>IF(H12&lt;&gt;"",1,0)</f>
        <v>0</v>
      </c>
      <c r="U5" s="32">
        <f>IF(J12&lt;&gt;"",1,0)</f>
        <v>0</v>
      </c>
      <c r="V5" s="32">
        <f>IF(L12&lt;&gt;"",1,0)</f>
        <v>0</v>
      </c>
      <c r="W5" s="32">
        <f>IF(N12&lt;&gt;"",1,0)</f>
        <v>0</v>
      </c>
      <c r="Z5" s="5">
        <f t="shared" si="0"/>
        <v>5</v>
      </c>
      <c r="AA5" s="61">
        <f>IF(MONTH('[1]Liste des élèves'!F17)=7,1,0)</f>
        <v>0</v>
      </c>
      <c r="AB5" t="str">
        <f>IF(AA5=1,INDEX('[1]Liste des élèves'!$E$13:$E$42,Z5),"")</f>
        <v/>
      </c>
      <c r="AC5" s="5" t="str">
        <f>IF(AA5=1,DAY('[1]Liste des élèves'!F17),"")</f>
        <v/>
      </c>
      <c r="AD5" t="str">
        <f t="shared" si="1"/>
        <v/>
      </c>
      <c r="AE5" s="97"/>
      <c r="AF5" s="101"/>
      <c r="AG5" s="101"/>
      <c r="AH5" s="101"/>
      <c r="AI5" s="101"/>
      <c r="AJ5" s="101"/>
      <c r="AK5" s="101"/>
    </row>
    <row r="6" spans="1:37" s="9" customFormat="1" ht="60.6" customHeight="1" x14ac:dyDescent="0.2">
      <c r="B6" s="84"/>
      <c r="C6" s="82"/>
      <c r="D6" s="84"/>
      <c r="E6" s="82"/>
      <c r="F6" s="84"/>
      <c r="G6" s="82"/>
      <c r="H6" s="84"/>
      <c r="I6" s="82"/>
      <c r="J6" s="84"/>
      <c r="K6" s="82"/>
      <c r="L6" s="86"/>
      <c r="M6" s="82"/>
      <c r="N6" s="86"/>
      <c r="Q6" s="32">
        <f>IF(B14&lt;&gt;"",1,0)</f>
        <v>0</v>
      </c>
      <c r="R6" s="32">
        <f>IF(D14&lt;&gt;"",1,0)</f>
        <v>0</v>
      </c>
      <c r="S6" s="32">
        <f>IF(F14&lt;&gt;"",1,0)</f>
        <v>0</v>
      </c>
      <c r="T6" s="32">
        <f>IF(H14&lt;&gt;"",1,0)</f>
        <v>0</v>
      </c>
      <c r="U6" s="32">
        <f>IF(J14&lt;&gt;"",1,0)</f>
        <v>0</v>
      </c>
      <c r="V6" s="32">
        <f>IF(L14&lt;&gt;"",1,0)</f>
        <v>0</v>
      </c>
      <c r="W6" s="32">
        <f>IF(N14&lt;&gt;"",1,0)</f>
        <v>0</v>
      </c>
      <c r="Z6" s="5">
        <f t="shared" si="0"/>
        <v>6</v>
      </c>
      <c r="AA6" s="61">
        <f>IF(MONTH('[1]Liste des élèves'!F18)=7,1,0)</f>
        <v>0</v>
      </c>
      <c r="AB6" t="str">
        <f>IF(AA6=1,INDEX('[1]Liste des élèves'!$E$13:$E$42,Z6),"")</f>
        <v/>
      </c>
      <c r="AC6" s="5" t="str">
        <f>IF(AA6=1,DAY('[1]Liste des élèves'!F18),"")</f>
        <v/>
      </c>
      <c r="AD6" t="str">
        <f t="shared" si="1"/>
        <v/>
      </c>
      <c r="AE6" s="96" t="s">
        <v>768</v>
      </c>
      <c r="AF6" s="99" t="s">
        <v>773</v>
      </c>
      <c r="AG6" s="100"/>
      <c r="AH6" s="100"/>
      <c r="AI6" s="100"/>
      <c r="AJ6" s="100"/>
      <c r="AK6" s="100"/>
    </row>
    <row r="7" spans="1:37" s="33" customFormat="1" ht="13.15" customHeight="1" x14ac:dyDescent="0.2">
      <c r="B7" s="58">
        <f>N5+1</f>
        <v>8</v>
      </c>
      <c r="C7" s="58"/>
      <c r="D7" s="58">
        <f>B7+1</f>
        <v>9</v>
      </c>
      <c r="E7" s="58"/>
      <c r="F7" s="58">
        <f>D7+1</f>
        <v>10</v>
      </c>
      <c r="G7" s="57"/>
      <c r="H7" s="57">
        <f>F7+1</f>
        <v>11</v>
      </c>
      <c r="I7" s="57"/>
      <c r="J7" s="57">
        <f>H7+1</f>
        <v>12</v>
      </c>
      <c r="K7" s="31"/>
      <c r="L7" s="14">
        <f>J7+1</f>
        <v>13</v>
      </c>
      <c r="M7" s="34"/>
      <c r="N7" s="14">
        <f>L7+1</f>
        <v>14</v>
      </c>
      <c r="Q7" s="32"/>
      <c r="R7" s="32"/>
      <c r="S7" s="32"/>
      <c r="T7" s="32"/>
      <c r="U7" s="32"/>
      <c r="V7" s="32"/>
      <c r="W7" s="32"/>
      <c r="Z7" s="5">
        <f t="shared" si="0"/>
        <v>7</v>
      </c>
      <c r="AA7" s="61">
        <f>IF(MONTH('[1]Liste des élèves'!F19)=7,1,0)</f>
        <v>0</v>
      </c>
      <c r="AB7" t="str">
        <f>IF(AA7=1,INDEX('[1]Liste des élèves'!$E$13:$E$42,Z7),"")</f>
        <v/>
      </c>
      <c r="AC7" s="5" t="str">
        <f>IF(AA7=1,DAY('[1]Liste des élèves'!F19),"")</f>
        <v/>
      </c>
      <c r="AD7" t="str">
        <f t="shared" si="1"/>
        <v/>
      </c>
      <c r="AE7" s="97"/>
      <c r="AF7" s="101"/>
      <c r="AG7" s="101"/>
      <c r="AH7" s="101"/>
      <c r="AI7" s="101"/>
      <c r="AJ7" s="101"/>
      <c r="AK7" s="101"/>
    </row>
    <row r="8" spans="1:37" s="9" customFormat="1" ht="60.6" customHeight="1" x14ac:dyDescent="0.2">
      <c r="B8" s="84"/>
      <c r="C8" s="82"/>
      <c r="D8" s="84"/>
      <c r="E8" s="82"/>
      <c r="F8" s="84"/>
      <c r="G8" s="82"/>
      <c r="H8" s="84"/>
      <c r="I8" s="82"/>
      <c r="J8" s="84"/>
      <c r="K8" s="82"/>
      <c r="L8" s="86"/>
      <c r="M8" s="82"/>
      <c r="N8" s="86"/>
      <c r="Z8" s="5">
        <f t="shared" si="0"/>
        <v>8</v>
      </c>
      <c r="AA8" s="61">
        <f>IF(MONTH('[1]Liste des élèves'!F20)=7,1,0)</f>
        <v>0</v>
      </c>
      <c r="AB8" t="str">
        <f>IF(AA8=1,INDEX('[1]Liste des élèves'!$E$13:$E$42,Z8),"")</f>
        <v/>
      </c>
      <c r="AC8" s="5" t="str">
        <f>IF(AA8=1,DAY('[1]Liste des élèves'!F20),"")</f>
        <v/>
      </c>
      <c r="AD8" t="str">
        <f t="shared" si="1"/>
        <v/>
      </c>
      <c r="AE8" s="96" t="s">
        <v>769</v>
      </c>
      <c r="AF8" s="99" t="s">
        <v>771</v>
      </c>
      <c r="AG8" s="100"/>
      <c r="AH8" s="100"/>
      <c r="AI8" s="100"/>
      <c r="AJ8" s="100"/>
      <c r="AK8" s="100"/>
    </row>
    <row r="9" spans="1:37" s="33" customFormat="1" ht="13.15" customHeight="1" x14ac:dyDescent="0.2">
      <c r="B9" s="58">
        <f>N7+1</f>
        <v>15</v>
      </c>
      <c r="C9" s="58"/>
      <c r="D9" s="58">
        <f>B9+1</f>
        <v>16</v>
      </c>
      <c r="E9" s="58"/>
      <c r="F9" s="58">
        <f>D9+1</f>
        <v>17</v>
      </c>
      <c r="G9" s="57"/>
      <c r="H9" s="57">
        <f>F9+1</f>
        <v>18</v>
      </c>
      <c r="I9" s="57"/>
      <c r="J9" s="57">
        <f>H9+1</f>
        <v>19</v>
      </c>
      <c r="K9" s="31"/>
      <c r="L9" s="14">
        <f>J9+1</f>
        <v>20</v>
      </c>
      <c r="M9" s="34"/>
      <c r="N9" s="14">
        <f>L9+1</f>
        <v>21</v>
      </c>
      <c r="Q9" s="32"/>
      <c r="R9" s="32"/>
      <c r="S9" s="32"/>
      <c r="T9" s="32"/>
      <c r="U9" s="32"/>
      <c r="V9" s="32"/>
      <c r="W9" s="32"/>
      <c r="Z9" s="5">
        <f t="shared" si="0"/>
        <v>9</v>
      </c>
      <c r="AA9" s="61">
        <f>IF(MONTH('[1]Liste des élèves'!F21)=7,1,0)</f>
        <v>0</v>
      </c>
      <c r="AB9" t="str">
        <f>IF(AA9=1,INDEX('[1]Liste des élèves'!$E$13:$E$42,Z9),"")</f>
        <v/>
      </c>
      <c r="AC9" s="5" t="str">
        <f>IF(AA9=1,DAY('[1]Liste des élèves'!F21),"")</f>
        <v/>
      </c>
      <c r="AD9" t="str">
        <f t="shared" si="1"/>
        <v/>
      </c>
      <c r="AE9" s="96" t="s">
        <v>770</v>
      </c>
      <c r="AF9" s="99" t="s">
        <v>772</v>
      </c>
      <c r="AG9" s="101"/>
      <c r="AH9" s="101"/>
      <c r="AI9" s="101"/>
      <c r="AJ9" s="101"/>
      <c r="AK9" s="101"/>
    </row>
    <row r="10" spans="1:37" s="9" customFormat="1" ht="60.6" customHeight="1" x14ac:dyDescent="0.2">
      <c r="B10" s="84"/>
      <c r="C10" s="82"/>
      <c r="D10" s="84"/>
      <c r="E10" s="82"/>
      <c r="F10" s="84"/>
      <c r="G10" s="82"/>
      <c r="H10" s="84"/>
      <c r="I10" s="82"/>
      <c r="J10" s="84"/>
      <c r="K10" s="82"/>
      <c r="L10" s="86"/>
      <c r="M10" s="82"/>
      <c r="N10" s="86"/>
      <c r="Z10" s="5">
        <f t="shared" si="0"/>
        <v>10</v>
      </c>
      <c r="AA10" s="61">
        <f>IF(MONTH('[1]Liste des élèves'!F22)=7,1,0)</f>
        <v>0</v>
      </c>
      <c r="AB10" t="str">
        <f>IF(AA10=1,INDEX('[1]Liste des élèves'!$E$13:$E$42,Z10),"")</f>
        <v/>
      </c>
      <c r="AC10" s="5" t="str">
        <f>IF(AA10=1,DAY('[1]Liste des élèves'!F22),"")</f>
        <v/>
      </c>
      <c r="AD10" t="str">
        <f t="shared" si="1"/>
        <v/>
      </c>
      <c r="AF10" s="100"/>
      <c r="AG10" s="100"/>
      <c r="AH10" s="100"/>
      <c r="AI10" s="100"/>
      <c r="AJ10" s="100"/>
      <c r="AK10" s="100"/>
    </row>
    <row r="11" spans="1:37" s="33" customFormat="1" ht="13.15" customHeight="1" x14ac:dyDescent="0.2">
      <c r="B11" s="58">
        <f>N9+1</f>
        <v>22</v>
      </c>
      <c r="C11" s="58"/>
      <c r="D11" s="58">
        <f>B11+1</f>
        <v>23</v>
      </c>
      <c r="E11" s="58"/>
      <c r="F11" s="58">
        <f>D11+1</f>
        <v>24</v>
      </c>
      <c r="G11" s="57"/>
      <c r="H11" s="57">
        <f>F11+1</f>
        <v>25</v>
      </c>
      <c r="I11" s="38"/>
      <c r="J11" s="57">
        <f>H11+1</f>
        <v>26</v>
      </c>
      <c r="K11" s="6"/>
      <c r="L11" s="57">
        <f>J11+1</f>
        <v>27</v>
      </c>
      <c r="M11" s="6"/>
      <c r="N11" s="57">
        <f>L11+1</f>
        <v>28</v>
      </c>
      <c r="O11" s="6"/>
      <c r="P11" s="7" t="s">
        <v>7</v>
      </c>
      <c r="Q11" s="32"/>
      <c r="R11" s="32"/>
      <c r="S11" s="32"/>
      <c r="T11" s="32"/>
      <c r="U11" s="32"/>
      <c r="V11" s="32"/>
      <c r="W11" s="32"/>
      <c r="Z11" s="5">
        <f t="shared" si="0"/>
        <v>11</v>
      </c>
      <c r="AA11" s="61">
        <f>IF(MONTH('[1]Liste des élèves'!F23)=7,1,0)</f>
        <v>0</v>
      </c>
      <c r="AB11" t="str">
        <f>IF(AA11=1,INDEX('[1]Liste des élèves'!$E$13:$E$42,Z11),"")</f>
        <v/>
      </c>
      <c r="AC11" s="5" t="str">
        <f>IF(AA11=1,DAY('[1]Liste des élèves'!F23),"")</f>
        <v/>
      </c>
      <c r="AD11" t="str">
        <f t="shared" si="1"/>
        <v/>
      </c>
      <c r="AF11" s="101"/>
      <c r="AG11" s="101"/>
      <c r="AH11" s="101"/>
      <c r="AI11" s="101"/>
      <c r="AJ11" s="101"/>
      <c r="AK11" s="101"/>
    </row>
    <row r="12" spans="1:37" s="9" customFormat="1" ht="60.6" customHeight="1" x14ac:dyDescent="0.2">
      <c r="B12" s="84"/>
      <c r="C12" s="82"/>
      <c r="D12" s="84"/>
      <c r="E12" s="82"/>
      <c r="F12" s="84"/>
      <c r="G12" s="82"/>
      <c r="H12" s="84"/>
      <c r="I12" s="82"/>
      <c r="J12" s="84"/>
      <c r="K12" s="82"/>
      <c r="L12" s="84"/>
      <c r="M12" s="82"/>
      <c r="N12" s="84"/>
      <c r="O12" s="11"/>
      <c r="P12" s="10"/>
      <c r="Z12" s="5">
        <f t="shared" si="0"/>
        <v>12</v>
      </c>
      <c r="AA12" s="61">
        <f>IF(MONTH('[1]Liste des élèves'!F24)=7,1,0)</f>
        <v>0</v>
      </c>
      <c r="AB12" t="str">
        <f>IF(AA12=1,INDEX('[1]Liste des élèves'!$E$13:$E$42,Z12),"")</f>
        <v/>
      </c>
      <c r="AC12" s="5" t="str">
        <f>IF(AA12=1,DAY('[1]Liste des élèves'!F24),"")</f>
        <v/>
      </c>
      <c r="AD12" t="str">
        <f t="shared" si="1"/>
        <v/>
      </c>
      <c r="AF12" s="100"/>
      <c r="AG12" s="100"/>
      <c r="AH12" s="100"/>
      <c r="AI12" s="100"/>
      <c r="AJ12" s="100"/>
      <c r="AK12" s="100"/>
    </row>
    <row r="13" spans="1:37" s="33" customFormat="1" ht="13.15" customHeight="1" x14ac:dyDescent="0.2">
      <c r="B13" s="58">
        <f>N11+1</f>
        <v>29</v>
      </c>
      <c r="C13" s="34"/>
      <c r="D13" s="58">
        <f>B13+1</f>
        <v>30</v>
      </c>
      <c r="E13" s="34"/>
      <c r="F13" s="58">
        <f>D13+1</f>
        <v>31</v>
      </c>
      <c r="G13" s="34"/>
      <c r="H13" s="7" t="s">
        <v>27</v>
      </c>
      <c r="I13" s="34"/>
      <c r="J13" s="34"/>
      <c r="K13" s="34"/>
      <c r="L13" s="34"/>
      <c r="M13" s="34"/>
      <c r="N13" s="34"/>
      <c r="Z13" s="5">
        <f t="shared" si="0"/>
        <v>13</v>
      </c>
      <c r="AA13" s="61">
        <f>IF(MONTH('[1]Liste des élèves'!F25)=7,1,0)</f>
        <v>0</v>
      </c>
      <c r="AB13" t="str">
        <f>IF(AA13=1,INDEX('[1]Liste des élèves'!$E$13:$E$42,Z13),"")</f>
        <v/>
      </c>
      <c r="AC13" s="5" t="str">
        <f>IF(AA13=1,DAY('[1]Liste des élèves'!F25),"")</f>
        <v/>
      </c>
      <c r="AD13" t="str">
        <f t="shared" si="1"/>
        <v/>
      </c>
      <c r="AF13" s="101"/>
      <c r="AG13" s="101"/>
      <c r="AH13" s="101"/>
      <c r="AI13" s="101"/>
      <c r="AJ13" s="101"/>
      <c r="AK13" s="101"/>
    </row>
    <row r="14" spans="1:37" s="9" customFormat="1" ht="60.6" customHeight="1" x14ac:dyDescent="0.2">
      <c r="B14" s="84"/>
      <c r="C14" s="102"/>
      <c r="D14" s="102"/>
      <c r="E14" s="102"/>
      <c r="F14" s="102"/>
      <c r="G14" s="102"/>
      <c r="H14" s="236"/>
      <c r="I14" s="236"/>
      <c r="J14" s="236"/>
      <c r="K14" s="236"/>
      <c r="L14" s="236"/>
      <c r="M14" s="236"/>
      <c r="N14" s="236"/>
      <c r="Z14" s="5">
        <f t="shared" si="0"/>
        <v>14</v>
      </c>
      <c r="AA14" s="61">
        <f>IF(MONTH('[1]Liste des élèves'!F26)=7,1,0)</f>
        <v>0</v>
      </c>
      <c r="AB14" t="str">
        <f>IF(AA14=1,INDEX('[1]Liste des élèves'!$E$13:$E$42,Z14),"")</f>
        <v/>
      </c>
      <c r="AC14" s="5" t="str">
        <f>IF(AA14=1,DAY('[1]Liste des élèves'!F26),"")</f>
        <v/>
      </c>
      <c r="AD14" t="str">
        <f t="shared" si="1"/>
        <v/>
      </c>
      <c r="AF14" s="100"/>
      <c r="AG14" s="100"/>
      <c r="AH14" s="100"/>
      <c r="AI14" s="100"/>
      <c r="AJ14" s="100"/>
      <c r="AK14" s="100"/>
    </row>
    <row r="15" spans="1:37" x14ac:dyDescent="0.2">
      <c r="Z15" s="5">
        <f t="shared" si="0"/>
        <v>15</v>
      </c>
      <c r="AA15" s="61">
        <f>IF(MONTH('[1]Liste des élèves'!F27)=7,1,0)</f>
        <v>0</v>
      </c>
      <c r="AB15" t="str">
        <f>IF(AA15=1,INDEX('[1]Liste des élèves'!$E$13:$E$42,Z15),"")</f>
        <v/>
      </c>
      <c r="AC15" s="5" t="str">
        <f>IF(AA15=1,DAY('[1]Liste des élèves'!F27),"")</f>
        <v/>
      </c>
      <c r="AD15" t="str">
        <f t="shared" si="1"/>
        <v/>
      </c>
    </row>
    <row r="16" spans="1:37" x14ac:dyDescent="0.2">
      <c r="Z16" s="5">
        <f t="shared" si="0"/>
        <v>16</v>
      </c>
      <c r="AA16" s="61">
        <f>IF(MONTH('[1]Liste des élèves'!F28)=7,1,0)</f>
        <v>0</v>
      </c>
      <c r="AB16" t="str">
        <f>IF(AA16=1,INDEX('[1]Liste des élèves'!$E$13:$E$42,Z16),"")</f>
        <v/>
      </c>
      <c r="AC16" s="5" t="str">
        <f>IF(AA16=1,DAY('[1]Liste des élèves'!F28),"")</f>
        <v/>
      </c>
      <c r="AD16" t="str">
        <f t="shared" si="1"/>
        <v/>
      </c>
    </row>
    <row r="17" spans="26:30" x14ac:dyDescent="0.2">
      <c r="Z17" s="5">
        <f t="shared" si="0"/>
        <v>17</v>
      </c>
      <c r="AA17" s="61">
        <f>IF(MONTH('[1]Liste des élèves'!F29)=7,1,0)</f>
        <v>0</v>
      </c>
      <c r="AB17" t="str">
        <f>IF(AA17=1,INDEX('[1]Liste des élèves'!$E$13:$E$42,Z17),"")</f>
        <v/>
      </c>
      <c r="AC17" s="5" t="str">
        <f>IF(AA17=1,DAY('[1]Liste des élèves'!F29),"")</f>
        <v/>
      </c>
      <c r="AD17" t="str">
        <f t="shared" si="1"/>
        <v/>
      </c>
    </row>
    <row r="18" spans="26:30" x14ac:dyDescent="0.2">
      <c r="Z18" s="5">
        <f t="shared" si="0"/>
        <v>18</v>
      </c>
      <c r="AA18" s="61">
        <f>IF(MONTH('[1]Liste des élèves'!F30)=7,1,0)</f>
        <v>0</v>
      </c>
      <c r="AB18" t="str">
        <f>IF(AA18=1,INDEX('[1]Liste des élèves'!$E$13:$E$42,Z18),"")</f>
        <v/>
      </c>
      <c r="AC18" s="5" t="str">
        <f>IF(AA18=1,DAY('[1]Liste des élèves'!F30),"")</f>
        <v/>
      </c>
      <c r="AD18" t="str">
        <f t="shared" si="1"/>
        <v/>
      </c>
    </row>
    <row r="19" spans="26:30" x14ac:dyDescent="0.2">
      <c r="Z19" s="5">
        <f t="shared" si="0"/>
        <v>19</v>
      </c>
      <c r="AA19" s="61">
        <f>IF(MONTH('[1]Liste des élèves'!F31)=7,1,0)</f>
        <v>0</v>
      </c>
      <c r="AB19" t="str">
        <f>IF(AA19=1,INDEX('[1]Liste des élèves'!$E$13:$E$42,Z19),"")</f>
        <v/>
      </c>
      <c r="AC19" s="5" t="str">
        <f>IF(AA19=1,DAY('[1]Liste des élèves'!F31),"")</f>
        <v/>
      </c>
      <c r="AD19" t="str">
        <f t="shared" si="1"/>
        <v/>
      </c>
    </row>
    <row r="20" spans="26:30" x14ac:dyDescent="0.2">
      <c r="Z20" s="5">
        <f t="shared" si="0"/>
        <v>20</v>
      </c>
      <c r="AA20" s="61">
        <f>IF(MONTH('[1]Liste des élèves'!F32)=7,1,0)</f>
        <v>0</v>
      </c>
      <c r="AB20" t="str">
        <f>IF(AA20=1,INDEX('[1]Liste des élèves'!$E$13:$E$42,Z20),"")</f>
        <v/>
      </c>
      <c r="AC20" s="5" t="str">
        <f>IF(AA20=1,DAY('[1]Liste des élèves'!F32),"")</f>
        <v/>
      </c>
      <c r="AD20" t="str">
        <f t="shared" si="1"/>
        <v/>
      </c>
    </row>
    <row r="21" spans="26:30" x14ac:dyDescent="0.2">
      <c r="Z21" s="5">
        <f t="shared" si="0"/>
        <v>21</v>
      </c>
      <c r="AA21" s="61">
        <f>IF(MONTH('[1]Liste des élèves'!F33)=7,1,0)</f>
        <v>0</v>
      </c>
      <c r="AB21" t="str">
        <f>IF(AA21=1,INDEX('[1]Liste des élèves'!$E$13:$E$42,Z21),"")</f>
        <v/>
      </c>
      <c r="AC21" s="5" t="str">
        <f>IF(AA21=1,DAY('[1]Liste des élèves'!F33),"")</f>
        <v/>
      </c>
      <c r="AD21" t="str">
        <f t="shared" si="1"/>
        <v/>
      </c>
    </row>
    <row r="22" spans="26:30" x14ac:dyDescent="0.2">
      <c r="Z22" s="5">
        <f t="shared" si="0"/>
        <v>22</v>
      </c>
      <c r="AA22" s="61">
        <f>IF(MONTH('[1]Liste des élèves'!F34)=7,1,0)</f>
        <v>0</v>
      </c>
      <c r="AB22" t="str">
        <f>IF(AA22=1,INDEX('[1]Liste des élèves'!$E$13:$E$42,Z22),"")</f>
        <v/>
      </c>
      <c r="AC22" s="5" t="str">
        <f>IF(AA22=1,DAY('[1]Liste des élèves'!F34),"")</f>
        <v/>
      </c>
      <c r="AD22" t="str">
        <f t="shared" si="1"/>
        <v/>
      </c>
    </row>
    <row r="23" spans="26:30" x14ac:dyDescent="0.2">
      <c r="Z23" s="5">
        <f t="shared" si="0"/>
        <v>23</v>
      </c>
      <c r="AA23" s="61">
        <f>IF(MONTH('[1]Liste des élèves'!F35)=7,1,0)</f>
        <v>0</v>
      </c>
      <c r="AB23" t="str">
        <f>IF(AA23=1,INDEX('[1]Liste des élèves'!$E$13:$E$42,Z23),"")</f>
        <v/>
      </c>
      <c r="AC23" s="5" t="str">
        <f>IF(AA23=1,DAY('[1]Liste des élèves'!F35),"")</f>
        <v/>
      </c>
      <c r="AD23" t="str">
        <f t="shared" si="1"/>
        <v/>
      </c>
    </row>
    <row r="24" spans="26:30" x14ac:dyDescent="0.2">
      <c r="Z24" s="5">
        <f t="shared" si="0"/>
        <v>24</v>
      </c>
      <c r="AA24" s="61">
        <f>IF(MONTH('[1]Liste des élèves'!F36)=7,1,0)</f>
        <v>0</v>
      </c>
      <c r="AB24" t="str">
        <f>IF(AA24=1,INDEX('[1]Liste des élèves'!$E$13:$E$42,Z24),"")</f>
        <v/>
      </c>
      <c r="AC24" s="5" t="str">
        <f>IF(AA24=1,DAY('[1]Liste des élèves'!F36),"")</f>
        <v/>
      </c>
      <c r="AD24" t="str">
        <f t="shared" si="1"/>
        <v/>
      </c>
    </row>
    <row r="25" spans="26:30" x14ac:dyDescent="0.2">
      <c r="Z25" s="5">
        <f t="shared" si="0"/>
        <v>25</v>
      </c>
      <c r="AA25" s="61">
        <f>IF(MONTH('[1]Liste des élèves'!F37)=7,1,0)</f>
        <v>0</v>
      </c>
      <c r="AB25" t="str">
        <f>IF(AA25=1,INDEX('[1]Liste des élèves'!$E$13:$E$42,Z25),"")</f>
        <v/>
      </c>
      <c r="AC25" s="5" t="str">
        <f>IF(AA25=1,DAY('[1]Liste des élèves'!F37),"")</f>
        <v/>
      </c>
      <c r="AD25" t="str">
        <f t="shared" si="1"/>
        <v/>
      </c>
    </row>
    <row r="26" spans="26:30" x14ac:dyDescent="0.2">
      <c r="Z26" s="5">
        <f t="shared" si="0"/>
        <v>26</v>
      </c>
      <c r="AA26" s="61">
        <f>IF(MONTH('[1]Liste des élèves'!F38)=7,1,0)</f>
        <v>0</v>
      </c>
      <c r="AB26" t="str">
        <f>IF(AA26=1,INDEX('[1]Liste des élèves'!$E$13:$E$42,Z26),"")</f>
        <v/>
      </c>
      <c r="AC26" s="5" t="str">
        <f>IF(AA26=1,DAY('[1]Liste des élèves'!F38),"")</f>
        <v/>
      </c>
      <c r="AD26" t="str">
        <f t="shared" si="1"/>
        <v/>
      </c>
    </row>
    <row r="27" spans="26:30" x14ac:dyDescent="0.2">
      <c r="Z27" s="5">
        <f t="shared" si="0"/>
        <v>27</v>
      </c>
      <c r="AA27" s="61">
        <f>IF(MONTH('[1]Liste des élèves'!F39)=7,1,0)</f>
        <v>0</v>
      </c>
      <c r="AB27" t="str">
        <f>IF(AA27=1,INDEX('[1]Liste des élèves'!$E$13:$E$42,Z27),"")</f>
        <v/>
      </c>
      <c r="AC27" s="5" t="str">
        <f>IF(AA27=1,DAY('[1]Liste des élèves'!F39),"")</f>
        <v/>
      </c>
      <c r="AD27" t="str">
        <f t="shared" si="1"/>
        <v/>
      </c>
    </row>
    <row r="28" spans="26:30" x14ac:dyDescent="0.2">
      <c r="Z28" s="5">
        <f t="shared" si="0"/>
        <v>28</v>
      </c>
      <c r="AA28" s="61">
        <f>IF(MONTH('[1]Liste des élèves'!F40)=7,1,0)</f>
        <v>0</v>
      </c>
      <c r="AB28" t="str">
        <f>IF(AA28=1,INDEX('[1]Liste des élèves'!$E$13:$E$42,Z28),"")</f>
        <v/>
      </c>
      <c r="AC28" s="5" t="str">
        <f>IF(AA28=1,DAY('[1]Liste des élèves'!F40),"")</f>
        <v/>
      </c>
      <c r="AD28" t="str">
        <f t="shared" si="1"/>
        <v/>
      </c>
    </row>
    <row r="29" spans="26:30" x14ac:dyDescent="0.2">
      <c r="Z29" s="5">
        <f t="shared" si="0"/>
        <v>29</v>
      </c>
      <c r="AA29" s="61">
        <f>IF(MONTH('[1]Liste des élèves'!F41)=7,1,0)</f>
        <v>0</v>
      </c>
      <c r="AB29" t="str">
        <f>IF(AA29=1,INDEX('[1]Liste des élèves'!$E$13:$E$42,Z29),"")</f>
        <v/>
      </c>
      <c r="AC29" s="5" t="str">
        <f>IF(AA29=1,DAY('[1]Liste des élèves'!F41),"")</f>
        <v/>
      </c>
      <c r="AD29" t="str">
        <f t="shared" si="1"/>
        <v/>
      </c>
    </row>
    <row r="30" spans="26:30" x14ac:dyDescent="0.2">
      <c r="Z30" s="5">
        <f t="shared" si="0"/>
        <v>30</v>
      </c>
      <c r="AA30" s="61">
        <f>IF(MONTH('[1]Liste des élèves'!F42)=7,1,0)</f>
        <v>0</v>
      </c>
      <c r="AB30" t="str">
        <f>IF(AA30=1,INDEX('[1]Liste des élèves'!$E$13:$E$42,Z30),"")</f>
        <v/>
      </c>
      <c r="AC30" s="5" t="str">
        <f>IF(AA30=1,DAY('[1]Liste des élèves'!F42),"")</f>
        <v/>
      </c>
      <c r="AD30" t="str">
        <f t="shared" si="1"/>
        <v/>
      </c>
    </row>
    <row r="31" spans="26:30" ht="25.5" x14ac:dyDescent="0.2">
      <c r="AA31" s="64"/>
      <c r="AD31" s="66" t="str">
        <f>TRIM(CONCATENATE(AD1,AD2,AD3,AD4,AD5,AD6,AD7,AD8,AD9,AD10,AD11,AD12,AD13,AD14,AD15,AD16,AD17,AD18,AD19,AD20,AD21,AD22,AD23,AD24,AD25,AD26,AD27,AD28,AD29,AD30))</f>
        <v>Prénom2 le 27 -</v>
      </c>
    </row>
  </sheetData>
  <sheetProtection sheet="1" selectLockedCells="1"/>
  <mergeCells count="3">
    <mergeCell ref="B1:N1"/>
    <mergeCell ref="AF1:AK2"/>
    <mergeCell ref="H14:N14"/>
  </mergeCells>
  <hyperlinks>
    <hyperlink ref="B1:N1" location="Calendrier!A1" tooltip="Retour calendrier" display="Octobre" xr:uid="{00000000-0004-0000-0C00-000000000000}"/>
  </hyperlinks>
  <pageMargins left="0.70866141732283472" right="0.70866141732283472" top="0.70866141732283472" bottom="0.70866141732283472" header="0.31496062992125984" footer="0.31496062992125984"/>
  <pageSetup paperSize="9" scale="96" fitToHeight="0" orientation="landscape" r:id="rId1"/>
  <headerFooter alignWithMargins="0">
    <oddFooter xml:space="preserve">&amp;COdile Aubert - http://www.saintpauldevence.info/leprof2.0/
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Feuil13">
    <tabColor rgb="FFFF99FF"/>
  </sheetPr>
  <dimension ref="A1:AK32"/>
  <sheetViews>
    <sheetView showGridLines="0" showRowColHeaders="0" showWhiteSpace="0" zoomScale="160" zoomScaleNormal="160" workbookViewId="0">
      <selection activeCell="B6" sqref="B6"/>
    </sheetView>
  </sheetViews>
  <sheetFormatPr baseColWidth="10" defaultColWidth="11.5703125" defaultRowHeight="12.75" x14ac:dyDescent="0.2"/>
  <cols>
    <col min="1" max="1" width="2.7109375" customWidth="1"/>
    <col min="2" max="2" width="18" customWidth="1"/>
    <col min="3" max="3" width="1.42578125" customWidth="1"/>
    <col min="4" max="4" width="18" customWidth="1"/>
    <col min="5" max="5" width="1.42578125" customWidth="1"/>
    <col min="6" max="6" width="18" customWidth="1"/>
    <col min="7" max="7" width="1.42578125" customWidth="1"/>
    <col min="8" max="8" width="18" customWidth="1"/>
    <col min="9" max="9" width="1.42578125" customWidth="1"/>
    <col min="10" max="10" width="18" customWidth="1"/>
    <col min="11" max="11" width="1.42578125" customWidth="1"/>
    <col min="12" max="12" width="18" customWidth="1"/>
    <col min="13" max="13" width="1.42578125" customWidth="1"/>
    <col min="14" max="14" width="18" customWidth="1"/>
    <col min="15" max="15" width="9.28515625" customWidth="1"/>
    <col min="16" max="16" width="11.5703125" hidden="1" customWidth="1"/>
    <col min="17" max="25" width="2.28515625" hidden="1" customWidth="1"/>
    <col min="26" max="31" width="11.5703125" hidden="1" customWidth="1"/>
    <col min="32" max="36" width="9.7109375" customWidth="1"/>
    <col min="37" max="37" width="14" customWidth="1"/>
  </cols>
  <sheetData>
    <row r="1" spans="1:37" ht="22.9" customHeight="1" x14ac:dyDescent="0.2">
      <c r="A1" s="1" t="s">
        <v>11</v>
      </c>
      <c r="B1" s="249" t="s">
        <v>19</v>
      </c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1"/>
      <c r="Q1" s="2">
        <f>IF(B4&lt;&gt;"",1,0)</f>
        <v>0</v>
      </c>
      <c r="R1" s="2">
        <f>IF(D4&lt;&gt;"",1,0)</f>
        <v>0</v>
      </c>
      <c r="S1" s="2">
        <f>IF(F4&lt;&gt;"",1,0)</f>
        <v>0</v>
      </c>
      <c r="T1" s="2">
        <f>IF(H4&lt;&gt;"",1,0)</f>
        <v>0</v>
      </c>
      <c r="U1" s="2">
        <f>IF(J4&lt;&gt;"",1,0)</f>
        <v>0</v>
      </c>
      <c r="V1" s="2">
        <f>IF(L4&lt;&gt;"",1,0)</f>
        <v>0</v>
      </c>
      <c r="W1" s="2">
        <f>IF(N4&lt;&gt;"",1,0)</f>
        <v>0</v>
      </c>
      <c r="Z1">
        <v>1</v>
      </c>
      <c r="AA1" s="61">
        <f>IF(MONTH('[1]Liste des élèves'!F13)=8,1,0)</f>
        <v>0</v>
      </c>
      <c r="AB1" t="str">
        <f>IF(AA1=1,INDEX('[1]Liste des élèves'!$E$13:$E$42,Z1),"")</f>
        <v/>
      </c>
      <c r="AC1" s="5" t="str">
        <f>IF(AA1=1,DAY('[1]Liste des élèves'!F13),"")</f>
        <v/>
      </c>
      <c r="AD1" t="str">
        <f>IF(AA1=1,CONCATENATE(AB1," le ",AC1," - "),"")</f>
        <v/>
      </c>
      <c r="AF1" s="230" t="s">
        <v>774</v>
      </c>
      <c r="AG1" s="231"/>
      <c r="AH1" s="231"/>
      <c r="AI1" s="231"/>
      <c r="AJ1" s="231"/>
      <c r="AK1" s="232"/>
    </row>
    <row r="2" spans="1:37" s="5" customFormat="1" ht="22.9" customHeight="1" x14ac:dyDescent="0.2">
      <c r="A2" s="3"/>
      <c r="B2" s="4" t="s">
        <v>21</v>
      </c>
      <c r="C2" s="4"/>
      <c r="D2" s="4" t="s">
        <v>22</v>
      </c>
      <c r="E2" s="4"/>
      <c r="F2" s="4" t="s">
        <v>23</v>
      </c>
      <c r="G2" s="4"/>
      <c r="H2" s="4" t="s">
        <v>24</v>
      </c>
      <c r="I2" s="4"/>
      <c r="J2" s="4" t="s">
        <v>25</v>
      </c>
      <c r="K2" s="4"/>
      <c r="L2" s="4" t="s">
        <v>26</v>
      </c>
      <c r="M2" s="4"/>
      <c r="N2" s="4" t="s">
        <v>20</v>
      </c>
      <c r="O2" s="3"/>
      <c r="Q2" s="2">
        <f>IF(B6&lt;&gt;"",1,0)</f>
        <v>0</v>
      </c>
      <c r="R2" s="2">
        <f>IF(D6&lt;&gt;"",1,0)</f>
        <v>0</v>
      </c>
      <c r="S2" s="2">
        <f>IF(F6&lt;&gt;"",1,0)</f>
        <v>0</v>
      </c>
      <c r="T2" s="2">
        <f>IF(H6&lt;&gt;"",1,0)</f>
        <v>0</v>
      </c>
      <c r="U2" s="2">
        <f>IF(J6&lt;&gt;"",1,0)</f>
        <v>0</v>
      </c>
      <c r="V2" s="2">
        <f>IF(L6&lt;&gt;"",1,0)</f>
        <v>0</v>
      </c>
      <c r="W2" s="2">
        <f>IF(N6&lt;&gt;"",1,0)</f>
        <v>0</v>
      </c>
      <c r="Z2" s="5">
        <f>Z1+1</f>
        <v>2</v>
      </c>
      <c r="AA2" s="61">
        <f>IF(MONTH('[1]Liste des élèves'!F14)=8,1,0)</f>
        <v>0</v>
      </c>
      <c r="AB2" t="str">
        <f>IF(AA2=1,INDEX('[1]Liste des élèves'!$E$13:$E$42,Z2),"")</f>
        <v/>
      </c>
      <c r="AC2" s="5" t="str">
        <f>IF(AA2=1,DAY('[1]Liste des élèves'!F14),"")</f>
        <v/>
      </c>
      <c r="AD2" t="str">
        <f>IF(AA2=1,CONCATENATE(AB2," le ",AC2," - "),"")</f>
        <v/>
      </c>
      <c r="AF2" s="233"/>
      <c r="AG2" s="234"/>
      <c r="AH2" s="234"/>
      <c r="AI2" s="234"/>
      <c r="AJ2" s="234"/>
      <c r="AK2" s="235"/>
    </row>
    <row r="3" spans="1:37" s="31" customFormat="1" ht="13.15" customHeight="1" x14ac:dyDescent="0.2">
      <c r="B3" s="67" t="s">
        <v>35</v>
      </c>
      <c r="D3" s="7" t="s">
        <v>30</v>
      </c>
      <c r="E3" s="55"/>
      <c r="F3" s="7" t="s">
        <v>31</v>
      </c>
      <c r="G3" s="56"/>
      <c r="H3" s="56">
        <v>1</v>
      </c>
      <c r="I3" s="56"/>
      <c r="J3" s="56">
        <f>H3+1</f>
        <v>2</v>
      </c>
      <c r="L3" s="14">
        <f>J3+1</f>
        <v>3</v>
      </c>
      <c r="M3" s="34"/>
      <c r="N3" s="14">
        <f>L3+1</f>
        <v>4</v>
      </c>
      <c r="Q3" s="32">
        <f>IF(B8&lt;&gt;"",1,0)</f>
        <v>0</v>
      </c>
      <c r="R3" s="32">
        <f>IF(D8&lt;&gt;"",1,0)</f>
        <v>0</v>
      </c>
      <c r="S3" s="32">
        <f>IF(F8&lt;&gt;"",1,0)</f>
        <v>0</v>
      </c>
      <c r="T3" s="32">
        <f>IF(H8&lt;&gt;"",1,0)</f>
        <v>0</v>
      </c>
      <c r="U3" s="32">
        <f>IF(J8&lt;&gt;"",1,0)</f>
        <v>0</v>
      </c>
      <c r="V3" s="32">
        <f>IF(L8&lt;&gt;"",1,0)</f>
        <v>0</v>
      </c>
      <c r="W3" s="32">
        <f>IF(N8&lt;&gt;"",1,0)</f>
        <v>0</v>
      </c>
      <c r="Z3" s="5">
        <f t="shared" ref="Z3:Z30" si="0">Z2+1</f>
        <v>3</v>
      </c>
      <c r="AA3" s="61">
        <f>IF(MONTH('[1]Liste des élèves'!F15)=8,1,0)</f>
        <v>0</v>
      </c>
      <c r="AB3" t="str">
        <f>IF(AA3=1,INDEX('[1]Liste des élèves'!$E$13:$E$42,Z3),"")</f>
        <v/>
      </c>
      <c r="AC3" s="5" t="str">
        <f>IF(AA3=1,DAY('[1]Liste des élèves'!F15),"")</f>
        <v/>
      </c>
      <c r="AD3" t="str">
        <f t="shared" ref="AD3:AD30" si="1">IF(AA3=1,CONCATENATE(AB3," le ",AC3," - "),"")</f>
        <v/>
      </c>
      <c r="AE3" s="6"/>
      <c r="AF3" s="98"/>
      <c r="AG3" s="98"/>
      <c r="AH3" s="98"/>
      <c r="AI3" s="98"/>
      <c r="AJ3" s="98"/>
      <c r="AK3" s="98"/>
    </row>
    <row r="4" spans="1:37" s="9" customFormat="1" ht="60.6" customHeight="1" x14ac:dyDescent="0.2">
      <c r="B4" s="81" t="str">
        <f>AD31</f>
        <v/>
      </c>
      <c r="C4" s="89"/>
      <c r="D4" s="92"/>
      <c r="E4" s="89"/>
      <c r="F4" s="92"/>
      <c r="G4" s="89"/>
      <c r="H4" s="92"/>
      <c r="I4" s="89"/>
      <c r="J4" s="92"/>
      <c r="K4" s="89"/>
      <c r="L4" s="91"/>
      <c r="M4" s="89"/>
      <c r="N4" s="91"/>
      <c r="Q4" s="9">
        <f>IF(B10&lt;&gt;"",1,0)</f>
        <v>0</v>
      </c>
      <c r="R4" s="9">
        <f>IF(D10&lt;&gt;"",1,0)</f>
        <v>0</v>
      </c>
      <c r="S4" s="9">
        <f>IF(F10&lt;&gt;"",1,0)</f>
        <v>0</v>
      </c>
      <c r="T4" s="9">
        <f>IF(H10&lt;&gt;"",1,0)</f>
        <v>0</v>
      </c>
      <c r="U4" s="9">
        <f>IF(J10&lt;&gt;"",1,0)</f>
        <v>0</v>
      </c>
      <c r="V4" s="9">
        <f>IF(L10&lt;&gt;"",1,0)</f>
        <v>0</v>
      </c>
      <c r="W4" s="9">
        <f>IF(N10&lt;&gt;"",1,0)</f>
        <v>0</v>
      </c>
      <c r="Z4" s="5">
        <f t="shared" si="0"/>
        <v>4</v>
      </c>
      <c r="AA4" s="61">
        <f>IF(MONTH('[1]Liste des élèves'!F16)=8,1,0)</f>
        <v>0</v>
      </c>
      <c r="AB4" t="str">
        <f>IF(AA4=1,INDEX('[1]Liste des élèves'!$E$13:$E$42,Z4),"")</f>
        <v/>
      </c>
      <c r="AC4" s="5" t="str">
        <f>IF(AA4=1,DAY('[1]Liste des élèves'!F16),"")</f>
        <v/>
      </c>
      <c r="AD4" t="str">
        <f t="shared" si="1"/>
        <v/>
      </c>
      <c r="AE4" s="96" t="s">
        <v>767</v>
      </c>
      <c r="AF4" s="99" t="s">
        <v>767</v>
      </c>
      <c r="AG4" s="100"/>
      <c r="AH4" s="100"/>
      <c r="AI4" s="100"/>
      <c r="AJ4" s="100"/>
      <c r="AK4" s="100"/>
    </row>
    <row r="5" spans="1:37" s="33" customFormat="1" ht="13.15" customHeight="1" x14ac:dyDescent="0.2">
      <c r="B5" s="55">
        <v>7</v>
      </c>
      <c r="C5" s="55"/>
      <c r="D5" s="55">
        <f>B5+1</f>
        <v>8</v>
      </c>
      <c r="E5" s="55"/>
      <c r="F5" s="55">
        <f>D5+1</f>
        <v>9</v>
      </c>
      <c r="G5" s="56"/>
      <c r="H5" s="56">
        <f>F5+1</f>
        <v>10</v>
      </c>
      <c r="I5" s="56"/>
      <c r="J5" s="56">
        <f>H5+1</f>
        <v>11</v>
      </c>
      <c r="K5" s="31"/>
      <c r="L5" s="14">
        <f>J5+1</f>
        <v>12</v>
      </c>
      <c r="M5" s="34"/>
      <c r="N5" s="14">
        <f>L5+1</f>
        <v>13</v>
      </c>
      <c r="Q5" s="32">
        <f>IF(B12&lt;&gt;"",1,0)</f>
        <v>0</v>
      </c>
      <c r="R5" s="32">
        <f>IF(D12&lt;&gt;"",1,0)</f>
        <v>0</v>
      </c>
      <c r="S5" s="32">
        <f>IF(F12&lt;&gt;"",1,0)</f>
        <v>0</v>
      </c>
      <c r="T5" s="32">
        <f>IF(H12&lt;&gt;"",1,0)</f>
        <v>0</v>
      </c>
      <c r="U5" s="32">
        <f>IF(J12&lt;&gt;"",1,0)</f>
        <v>0</v>
      </c>
      <c r="V5" s="32">
        <f>IF(L12&lt;&gt;"",1,0)</f>
        <v>0</v>
      </c>
      <c r="W5" s="32">
        <f>IF(N12&lt;&gt;"",1,0)</f>
        <v>0</v>
      </c>
      <c r="Z5" s="5">
        <f t="shared" si="0"/>
        <v>5</v>
      </c>
      <c r="AA5" s="61">
        <f>IF(MONTH('[1]Liste des élèves'!F17)=8,1,0)</f>
        <v>0</v>
      </c>
      <c r="AB5" t="str">
        <f>IF(AA5=1,INDEX('[1]Liste des élèves'!$E$13:$E$42,Z5),"")</f>
        <v/>
      </c>
      <c r="AC5" s="5" t="str">
        <f>IF(AA5=1,DAY('[1]Liste des élèves'!F17),"")</f>
        <v/>
      </c>
      <c r="AD5" t="str">
        <f t="shared" si="1"/>
        <v/>
      </c>
      <c r="AE5" s="97"/>
      <c r="AF5" s="101"/>
      <c r="AG5" s="101"/>
      <c r="AH5" s="101"/>
      <c r="AI5" s="101"/>
      <c r="AJ5" s="101"/>
      <c r="AK5" s="101"/>
    </row>
    <row r="6" spans="1:37" s="9" customFormat="1" ht="60.6" customHeight="1" x14ac:dyDescent="0.2">
      <c r="B6" s="92"/>
      <c r="C6" s="89"/>
      <c r="D6" s="92"/>
      <c r="E6" s="89"/>
      <c r="F6" s="92"/>
      <c r="G6" s="89"/>
      <c r="H6" s="92"/>
      <c r="I6" s="89"/>
      <c r="J6" s="92"/>
      <c r="K6" s="89"/>
      <c r="L6" s="91"/>
      <c r="M6" s="89"/>
      <c r="N6" s="91"/>
      <c r="Q6" s="9">
        <f>IF(B14&lt;&gt;"",1,0)</f>
        <v>0</v>
      </c>
      <c r="R6" s="9">
        <f>IF(D14&lt;&gt;"",1,0)</f>
        <v>0</v>
      </c>
      <c r="S6" s="9">
        <f>IF(F14&lt;&gt;"",1,0)</f>
        <v>0</v>
      </c>
      <c r="T6" s="9">
        <f>IF(H14&lt;&gt;"",1,0)</f>
        <v>0</v>
      </c>
      <c r="U6" s="9">
        <f>IF(J14&lt;&gt;"",1,0)</f>
        <v>0</v>
      </c>
      <c r="V6" s="9">
        <f>IF(L14&lt;&gt;"",1,0)</f>
        <v>0</v>
      </c>
      <c r="W6" s="9">
        <f>IF(N14&lt;&gt;"",1,0)</f>
        <v>0</v>
      </c>
      <c r="Z6" s="5">
        <f t="shared" si="0"/>
        <v>6</v>
      </c>
      <c r="AA6" s="61">
        <f>IF(MONTH('[1]Liste des élèves'!F18)=8,1,0)</f>
        <v>0</v>
      </c>
      <c r="AB6" t="str">
        <f>IF(AA6=1,INDEX('[1]Liste des élèves'!$E$13:$E$42,Z6),"")</f>
        <v/>
      </c>
      <c r="AC6" s="5" t="str">
        <f>IF(AA6=1,DAY('[1]Liste des élèves'!F18),"")</f>
        <v/>
      </c>
      <c r="AD6" t="str">
        <f t="shared" si="1"/>
        <v/>
      </c>
      <c r="AE6" s="96" t="s">
        <v>768</v>
      </c>
      <c r="AF6" s="99" t="s">
        <v>773</v>
      </c>
      <c r="AG6" s="100"/>
      <c r="AH6" s="100"/>
      <c r="AI6" s="100"/>
      <c r="AJ6" s="100"/>
      <c r="AK6" s="100"/>
    </row>
    <row r="7" spans="1:37" s="33" customFormat="1" ht="13.15" customHeight="1" x14ac:dyDescent="0.2">
      <c r="B7" s="55">
        <f>N5+1</f>
        <v>14</v>
      </c>
      <c r="C7" s="55"/>
      <c r="D7" s="55">
        <f>B7+1</f>
        <v>15</v>
      </c>
      <c r="E7" s="55"/>
      <c r="F7" s="55">
        <f>D7+1</f>
        <v>16</v>
      </c>
      <c r="G7" s="56"/>
      <c r="H7" s="56">
        <f>F7+1</f>
        <v>17</v>
      </c>
      <c r="I7" s="56"/>
      <c r="J7" s="56">
        <f>H7+1</f>
        <v>18</v>
      </c>
      <c r="K7" s="31"/>
      <c r="L7" s="14">
        <f>J7+1</f>
        <v>19</v>
      </c>
      <c r="M7" s="34"/>
      <c r="N7" s="14">
        <f>L7+1</f>
        <v>20</v>
      </c>
      <c r="Q7" s="32">
        <f>IF(B14&lt;&gt;"",1,0)</f>
        <v>0</v>
      </c>
      <c r="R7" s="32">
        <f>IF(D14&lt;&gt;"",1,0)</f>
        <v>0</v>
      </c>
      <c r="S7" s="32">
        <f>IF(F14&lt;&gt;"",1,0)</f>
        <v>0</v>
      </c>
      <c r="T7" s="32">
        <f>IF(H14&lt;&gt;"",1,0)</f>
        <v>0</v>
      </c>
      <c r="U7" s="32">
        <f>IF(J14&lt;&gt;"",1,0)</f>
        <v>0</v>
      </c>
      <c r="V7" s="32">
        <f>IF(L14&lt;&gt;"",1,0)</f>
        <v>0</v>
      </c>
      <c r="W7" s="32">
        <f>IF(N14&lt;&gt;"",1,0)</f>
        <v>0</v>
      </c>
      <c r="Z7" s="5">
        <f t="shared" si="0"/>
        <v>7</v>
      </c>
      <c r="AA7" s="61">
        <f>IF(MONTH('[1]Liste des élèves'!F19)=8,1,0)</f>
        <v>0</v>
      </c>
      <c r="AB7" t="str">
        <f>IF(AA7=1,INDEX('[1]Liste des élèves'!$E$13:$E$42,Z7),"")</f>
        <v/>
      </c>
      <c r="AC7" s="5" t="str">
        <f>IF(AA7=1,DAY('[1]Liste des élèves'!F19),"")</f>
        <v/>
      </c>
      <c r="AD7" t="str">
        <f t="shared" si="1"/>
        <v/>
      </c>
      <c r="AE7" s="97"/>
      <c r="AF7" s="101"/>
      <c r="AG7" s="101"/>
      <c r="AH7" s="101"/>
      <c r="AI7" s="101"/>
      <c r="AJ7" s="101"/>
      <c r="AK7" s="101"/>
    </row>
    <row r="8" spans="1:37" s="9" customFormat="1" ht="60.6" customHeight="1" x14ac:dyDescent="0.2">
      <c r="B8" s="92"/>
      <c r="C8" s="89"/>
      <c r="D8" s="92"/>
      <c r="E8" s="89"/>
      <c r="F8" s="92"/>
      <c r="G8" s="89"/>
      <c r="H8" s="92"/>
      <c r="I8" s="89"/>
      <c r="J8" s="92"/>
      <c r="K8" s="89"/>
      <c r="L8" s="91"/>
      <c r="M8" s="89"/>
      <c r="N8" s="91"/>
      <c r="Q8" s="9">
        <f>IF(B16&lt;&gt;"",1,0)</f>
        <v>0</v>
      </c>
      <c r="R8" s="9">
        <f>IF(D16&lt;&gt;"",1,0)</f>
        <v>0</v>
      </c>
      <c r="S8" s="9">
        <f>IF(F16&lt;&gt;"",1,0)</f>
        <v>0</v>
      </c>
      <c r="T8" s="9">
        <f>IF(H16&lt;&gt;"",1,0)</f>
        <v>0</v>
      </c>
      <c r="U8" s="9">
        <f>IF(J16&lt;&gt;"",1,0)</f>
        <v>0</v>
      </c>
      <c r="V8" s="9">
        <f>IF(L16&lt;&gt;"",1,0)</f>
        <v>0</v>
      </c>
      <c r="W8" s="9">
        <f>IF(N16&lt;&gt;"",1,0)</f>
        <v>0</v>
      </c>
      <c r="Z8" s="5">
        <f t="shared" si="0"/>
        <v>8</v>
      </c>
      <c r="AA8" s="61">
        <f>IF(MONTH('[1]Liste des élèves'!F20)=8,1,0)</f>
        <v>0</v>
      </c>
      <c r="AB8" t="str">
        <f>IF(AA8=1,INDEX('[1]Liste des élèves'!$E$13:$E$42,Z8),"")</f>
        <v/>
      </c>
      <c r="AC8" s="5" t="str">
        <f>IF(AA8=1,DAY('[1]Liste des élèves'!F20),"")</f>
        <v/>
      </c>
      <c r="AD8" t="str">
        <f t="shared" si="1"/>
        <v/>
      </c>
      <c r="AE8" s="96" t="s">
        <v>769</v>
      </c>
      <c r="AF8" s="99" t="s">
        <v>771</v>
      </c>
      <c r="AG8" s="100"/>
      <c r="AH8" s="100"/>
      <c r="AI8" s="100"/>
      <c r="AJ8" s="100"/>
      <c r="AK8" s="100"/>
    </row>
    <row r="9" spans="1:37" s="33" customFormat="1" ht="13.15" customHeight="1" x14ac:dyDescent="0.2">
      <c r="B9" s="55">
        <f>N7+1</f>
        <v>21</v>
      </c>
      <c r="C9" s="55"/>
      <c r="D9" s="55">
        <f>B9+1</f>
        <v>22</v>
      </c>
      <c r="E9" s="55"/>
      <c r="F9" s="55">
        <f>D9+1</f>
        <v>23</v>
      </c>
      <c r="G9" s="56"/>
      <c r="H9" s="56">
        <f>F9+1</f>
        <v>24</v>
      </c>
      <c r="I9" s="56"/>
      <c r="J9" s="56">
        <f>H9+1</f>
        <v>25</v>
      </c>
      <c r="K9" s="31"/>
      <c r="L9" s="14">
        <f>J9+1</f>
        <v>26</v>
      </c>
      <c r="M9" s="34"/>
      <c r="N9" s="14">
        <f>L9+1</f>
        <v>27</v>
      </c>
      <c r="Q9" s="32">
        <f>IF(B16&lt;&gt;"",1,0)</f>
        <v>0</v>
      </c>
      <c r="R9" s="32">
        <f>IF(D16&lt;&gt;"",1,0)</f>
        <v>0</v>
      </c>
      <c r="S9" s="32">
        <f>IF(F16&lt;&gt;"",1,0)</f>
        <v>0</v>
      </c>
      <c r="T9" s="32">
        <f>IF(H16&lt;&gt;"",1,0)</f>
        <v>0</v>
      </c>
      <c r="U9" s="32">
        <f>IF(J16&lt;&gt;"",1,0)</f>
        <v>0</v>
      </c>
      <c r="V9" s="32">
        <f>IF(L16&lt;&gt;"",1,0)</f>
        <v>0</v>
      </c>
      <c r="W9" s="32">
        <f>IF(N16&lt;&gt;"",1,0)</f>
        <v>0</v>
      </c>
      <c r="Z9" s="5">
        <f t="shared" si="0"/>
        <v>9</v>
      </c>
      <c r="AA9" s="61">
        <f>IF(MONTH('[1]Liste des élèves'!F21)=8,1,0)</f>
        <v>0</v>
      </c>
      <c r="AB9" t="str">
        <f>IF(AA9=1,INDEX('[1]Liste des élèves'!$E$13:$E$42,Z9),"")</f>
        <v/>
      </c>
      <c r="AC9" s="5" t="str">
        <f>IF(AA9=1,DAY('[1]Liste des élèves'!F21),"")</f>
        <v/>
      </c>
      <c r="AD9" t="str">
        <f t="shared" si="1"/>
        <v/>
      </c>
      <c r="AE9" s="96" t="s">
        <v>770</v>
      </c>
      <c r="AF9" s="99" t="s">
        <v>772</v>
      </c>
      <c r="AG9" s="101"/>
      <c r="AH9" s="101"/>
      <c r="AI9" s="101"/>
      <c r="AJ9" s="101"/>
      <c r="AK9" s="101"/>
    </row>
    <row r="10" spans="1:37" s="9" customFormat="1" ht="60.6" customHeight="1" x14ac:dyDescent="0.2">
      <c r="B10" s="92"/>
      <c r="C10" s="89"/>
      <c r="D10" s="92"/>
      <c r="E10" s="89"/>
      <c r="F10" s="92"/>
      <c r="G10" s="89"/>
      <c r="H10" s="92"/>
      <c r="I10" s="89"/>
      <c r="J10" s="92"/>
      <c r="K10" s="89"/>
      <c r="L10" s="91"/>
      <c r="M10" s="89"/>
      <c r="N10" s="91"/>
      <c r="Q10" s="9">
        <f>IF(B18&lt;&gt;"",1,0)</f>
        <v>0</v>
      </c>
      <c r="R10" s="9">
        <f>IF(D18&lt;&gt;"",1,0)</f>
        <v>0</v>
      </c>
      <c r="S10" s="9">
        <f>IF(F18&lt;&gt;"",1,0)</f>
        <v>0</v>
      </c>
      <c r="T10" s="9">
        <f>IF(H18&lt;&gt;"",1,0)</f>
        <v>0</v>
      </c>
      <c r="U10" s="9">
        <f>IF(J18&lt;&gt;"",1,0)</f>
        <v>0</v>
      </c>
      <c r="V10" s="9">
        <f>IF(L18&lt;&gt;"",1,0)</f>
        <v>0</v>
      </c>
      <c r="W10" s="9">
        <f>IF(N18&lt;&gt;"",1,0)</f>
        <v>0</v>
      </c>
      <c r="Z10" s="5">
        <f t="shared" si="0"/>
        <v>10</v>
      </c>
      <c r="AA10" s="61">
        <f>IF(MONTH('[1]Liste des élèves'!F22)=8,1,0)</f>
        <v>0</v>
      </c>
      <c r="AB10" t="str">
        <f>IF(AA10=1,INDEX('[1]Liste des élèves'!$E$13:$E$42,Z10),"")</f>
        <v/>
      </c>
      <c r="AC10" s="5" t="str">
        <f>IF(AA10=1,DAY('[1]Liste des élèves'!F22),"")</f>
        <v/>
      </c>
      <c r="AD10" t="str">
        <f t="shared" si="1"/>
        <v/>
      </c>
      <c r="AE10" s="65"/>
      <c r="AF10" s="100"/>
      <c r="AG10" s="100"/>
      <c r="AH10" s="100"/>
      <c r="AI10" s="100"/>
      <c r="AJ10" s="100"/>
      <c r="AK10" s="100"/>
    </row>
    <row r="11" spans="1:37" s="33" customFormat="1" ht="13.15" customHeight="1" x14ac:dyDescent="0.2">
      <c r="B11" s="55">
        <f>N9+1</f>
        <v>28</v>
      </c>
      <c r="C11" s="55"/>
      <c r="D11" s="55">
        <f>B11+1</f>
        <v>29</v>
      </c>
      <c r="E11" s="55"/>
      <c r="F11" s="55">
        <f>D11+1</f>
        <v>30</v>
      </c>
      <c r="G11" s="56"/>
      <c r="H11" s="56">
        <f>F11+1</f>
        <v>31</v>
      </c>
      <c r="I11" s="56"/>
      <c r="J11" s="7" t="s">
        <v>32</v>
      </c>
      <c r="K11" s="6"/>
      <c r="L11" s="7" t="s">
        <v>33</v>
      </c>
      <c r="M11" s="6"/>
      <c r="N11" s="7" t="s">
        <v>34</v>
      </c>
      <c r="Q11" s="32">
        <f>IF(B18&lt;&gt;"",1,0)</f>
        <v>0</v>
      </c>
      <c r="R11" s="32">
        <f>IF(D18&lt;&gt;"",1,0)</f>
        <v>0</v>
      </c>
      <c r="S11" s="32">
        <f>IF(F18&lt;&gt;"",1,0)</f>
        <v>0</v>
      </c>
      <c r="T11" s="32">
        <f>IF(H18&lt;&gt;"",1,0)</f>
        <v>0</v>
      </c>
      <c r="U11" s="32">
        <f>IF(J18&lt;&gt;"",1,0)</f>
        <v>0</v>
      </c>
      <c r="V11" s="32">
        <f>IF(L18&lt;&gt;"",1,0)</f>
        <v>0</v>
      </c>
      <c r="W11" s="32">
        <f>IF(N18&lt;&gt;"",1,0)</f>
        <v>0</v>
      </c>
      <c r="Z11" s="5">
        <f t="shared" si="0"/>
        <v>11</v>
      </c>
      <c r="AA11" s="61">
        <f>IF(MONTH('[1]Liste des élèves'!F23)=8,1,0)</f>
        <v>0</v>
      </c>
      <c r="AB11" t="str">
        <f>IF(AA11=1,INDEX('[1]Liste des élèves'!$E$13:$E$42,Z11),"")</f>
        <v/>
      </c>
      <c r="AC11" s="5" t="str">
        <f>IF(AA11=1,DAY('[1]Liste des élèves'!F23),"")</f>
        <v/>
      </c>
      <c r="AD11" t="str">
        <f t="shared" si="1"/>
        <v/>
      </c>
      <c r="AE11" s="12"/>
      <c r="AF11" s="101"/>
      <c r="AG11" s="101"/>
      <c r="AH11" s="101"/>
      <c r="AI11" s="101"/>
      <c r="AJ11" s="101"/>
      <c r="AK11" s="101"/>
    </row>
    <row r="12" spans="1:37" s="9" customFormat="1" ht="60.6" customHeight="1" x14ac:dyDescent="0.2">
      <c r="B12" s="92"/>
      <c r="C12" s="89"/>
      <c r="D12" s="92"/>
      <c r="E12" s="89"/>
      <c r="F12" s="92"/>
      <c r="G12" s="89"/>
      <c r="H12" s="92"/>
      <c r="I12" s="89"/>
      <c r="J12" s="90"/>
      <c r="K12" s="89"/>
      <c r="L12" s="90"/>
      <c r="M12" s="89"/>
      <c r="N12" s="90"/>
      <c r="Q12" s="9">
        <f>IF(B20&lt;&gt;"",1,0)</f>
        <v>0</v>
      </c>
      <c r="R12" s="9">
        <f>IF(D20&lt;&gt;"",1,0)</f>
        <v>0</v>
      </c>
      <c r="S12" s="9">
        <f>IF(F20&lt;&gt;"",1,0)</f>
        <v>0</v>
      </c>
      <c r="T12" s="9">
        <f>IF(H20&lt;&gt;"",1,0)</f>
        <v>0</v>
      </c>
      <c r="U12" s="9">
        <f>IF(J20&lt;&gt;"",1,0)</f>
        <v>0</v>
      </c>
      <c r="V12" s="9">
        <f>IF(L20&lt;&gt;"",1,0)</f>
        <v>0</v>
      </c>
      <c r="W12" s="9">
        <f>IF(N20&lt;&gt;"",1,0)</f>
        <v>0</v>
      </c>
      <c r="Z12" s="5">
        <f t="shared" si="0"/>
        <v>12</v>
      </c>
      <c r="AA12" s="61">
        <f>IF(MONTH('[1]Liste des élèves'!F24)=8,1,0)</f>
        <v>0</v>
      </c>
      <c r="AB12" t="str">
        <f>IF(AA12=1,INDEX('[1]Liste des élèves'!$E$13:$E$42,Z12),"")</f>
        <v/>
      </c>
      <c r="AC12" s="5" t="str">
        <f>IF(AA12=1,DAY('[1]Liste des élèves'!F24),"")</f>
        <v/>
      </c>
      <c r="AD12" t="str">
        <f t="shared" si="1"/>
        <v/>
      </c>
      <c r="AF12" s="100"/>
      <c r="AG12" s="100"/>
      <c r="AH12" s="100"/>
      <c r="AI12" s="100"/>
      <c r="AJ12" s="100"/>
      <c r="AK12" s="100"/>
    </row>
    <row r="13" spans="1:37" s="33" customFormat="1" ht="13.15" customHeight="1" x14ac:dyDescent="0.2">
      <c r="B13" s="7" t="s">
        <v>27</v>
      </c>
      <c r="C13" s="34"/>
      <c r="D13" s="55"/>
      <c r="E13" s="13"/>
      <c r="F13" s="55"/>
      <c r="G13" s="13"/>
      <c r="H13" s="7"/>
      <c r="I13" s="13"/>
      <c r="J13" s="13"/>
      <c r="K13" s="13"/>
      <c r="L13" s="15"/>
      <c r="M13" s="13"/>
      <c r="N13" s="15"/>
      <c r="Z13" s="5">
        <f t="shared" si="0"/>
        <v>13</v>
      </c>
      <c r="AA13" s="61">
        <f>IF(MONTH('[1]Liste des élèves'!F25)=8,1,0)</f>
        <v>0</v>
      </c>
      <c r="AB13" t="str">
        <f>IF(AA13=1,INDEX('[1]Liste des élèves'!$E$13:$E$42,Z13),"")</f>
        <v/>
      </c>
      <c r="AC13" s="5" t="str">
        <f>IF(AA13=1,DAY('[1]Liste des élèves'!F25),"")</f>
        <v/>
      </c>
      <c r="AD13" t="str">
        <f t="shared" si="1"/>
        <v/>
      </c>
      <c r="AE13" s="12"/>
      <c r="AF13" s="101"/>
      <c r="AG13" s="101"/>
      <c r="AH13" s="101"/>
      <c r="AI13" s="101"/>
      <c r="AJ13" s="101"/>
      <c r="AK13" s="101"/>
    </row>
    <row r="14" spans="1:37" s="9" customFormat="1" ht="60.6" customHeight="1" x14ac:dyDescent="0.2">
      <c r="B14" s="250"/>
      <c r="C14" s="250"/>
      <c r="D14" s="250"/>
      <c r="E14" s="250"/>
      <c r="F14" s="250"/>
      <c r="G14" s="250"/>
      <c r="H14" s="250"/>
      <c r="I14" s="250"/>
      <c r="J14" s="250"/>
      <c r="K14" s="250"/>
      <c r="L14" s="250"/>
      <c r="M14" s="250"/>
      <c r="N14" s="250"/>
      <c r="Z14" s="5">
        <f t="shared" si="0"/>
        <v>14</v>
      </c>
      <c r="AA14" s="61">
        <f>IF(MONTH('[1]Liste des élèves'!F26)=8,1,0)</f>
        <v>0</v>
      </c>
      <c r="AB14" t="str">
        <f>IF(AA14=1,INDEX('[1]Liste des élèves'!$E$13:$E$42,Z14),"")</f>
        <v/>
      </c>
      <c r="AC14" s="5" t="str">
        <f>IF(AA14=1,DAY('[1]Liste des élèves'!F26),"")</f>
        <v/>
      </c>
      <c r="AD14" t="str">
        <f t="shared" si="1"/>
        <v/>
      </c>
      <c r="AF14" s="100"/>
      <c r="AG14" s="100"/>
      <c r="AH14" s="100"/>
      <c r="AI14" s="100"/>
      <c r="AJ14" s="100"/>
      <c r="AK14" s="100"/>
    </row>
    <row r="15" spans="1:37" x14ac:dyDescent="0.2">
      <c r="Z15" s="5">
        <f t="shared" si="0"/>
        <v>15</v>
      </c>
      <c r="AA15" s="61">
        <f>IF(MONTH('[1]Liste des élèves'!F27)=8,1,0)</f>
        <v>0</v>
      </c>
      <c r="AB15" t="str">
        <f>IF(AA15=1,INDEX('[1]Liste des élèves'!$E$13:$E$42,Z15),"")</f>
        <v/>
      </c>
      <c r="AC15" s="5" t="str">
        <f>IF(AA15=1,DAY('[1]Liste des élèves'!F27),"")</f>
        <v/>
      </c>
      <c r="AD15" t="str">
        <f t="shared" si="1"/>
        <v/>
      </c>
    </row>
    <row r="16" spans="1:37" x14ac:dyDescent="0.2">
      <c r="Z16" s="5">
        <f t="shared" si="0"/>
        <v>16</v>
      </c>
      <c r="AA16" s="61">
        <f>IF(MONTH('[1]Liste des élèves'!F28)=8,1,0)</f>
        <v>0</v>
      </c>
      <c r="AB16" t="str">
        <f>IF(AA16=1,INDEX('[1]Liste des élèves'!$E$13:$E$42,Z16),"")</f>
        <v/>
      </c>
      <c r="AC16" s="5" t="str">
        <f>IF(AA16=1,DAY('[1]Liste des élèves'!F28),"")</f>
        <v/>
      </c>
      <c r="AD16" t="str">
        <f t="shared" si="1"/>
        <v/>
      </c>
    </row>
    <row r="17" spans="26:30" x14ac:dyDescent="0.2">
      <c r="Z17" s="5">
        <f t="shared" si="0"/>
        <v>17</v>
      </c>
      <c r="AA17" s="61">
        <f>IF(MONTH('[1]Liste des élèves'!F29)=8,1,0)</f>
        <v>0</v>
      </c>
      <c r="AB17" t="str">
        <f>IF(AA17=1,INDEX('[1]Liste des élèves'!$E$13:$E$42,Z17),"")</f>
        <v/>
      </c>
      <c r="AC17" s="5" t="str">
        <f>IF(AA17=1,DAY('[1]Liste des élèves'!F29),"")</f>
        <v/>
      </c>
      <c r="AD17" t="str">
        <f t="shared" si="1"/>
        <v/>
      </c>
    </row>
    <row r="18" spans="26:30" x14ac:dyDescent="0.2">
      <c r="Z18" s="5">
        <f t="shared" si="0"/>
        <v>18</v>
      </c>
      <c r="AA18" s="61">
        <f>IF(MONTH('[1]Liste des élèves'!F30)=8,1,0)</f>
        <v>0</v>
      </c>
      <c r="AB18" t="str">
        <f>IF(AA18=1,INDEX('[1]Liste des élèves'!$E$13:$E$42,Z18),"")</f>
        <v/>
      </c>
      <c r="AC18" s="5" t="str">
        <f>IF(AA18=1,DAY('[1]Liste des élèves'!F30),"")</f>
        <v/>
      </c>
      <c r="AD18" t="str">
        <f t="shared" si="1"/>
        <v/>
      </c>
    </row>
    <row r="19" spans="26:30" x14ac:dyDescent="0.2">
      <c r="Z19" s="5">
        <f t="shared" si="0"/>
        <v>19</v>
      </c>
      <c r="AA19" s="61">
        <f>IF(MONTH('[1]Liste des élèves'!F31)=8,1,0)</f>
        <v>0</v>
      </c>
      <c r="AB19" t="str">
        <f>IF(AA19=1,INDEX('[1]Liste des élèves'!$E$13:$E$42,Z19),"")</f>
        <v/>
      </c>
      <c r="AC19" s="5" t="str">
        <f>IF(AA19=1,DAY('[1]Liste des élèves'!F31),"")</f>
        <v/>
      </c>
      <c r="AD19" t="str">
        <f t="shared" si="1"/>
        <v/>
      </c>
    </row>
    <row r="20" spans="26:30" x14ac:dyDescent="0.2">
      <c r="Z20" s="5">
        <f t="shared" si="0"/>
        <v>20</v>
      </c>
      <c r="AA20" s="61">
        <f>IF(MONTH('[1]Liste des élèves'!F32)=8,1,0)</f>
        <v>0</v>
      </c>
      <c r="AB20" t="str">
        <f>IF(AA20=1,INDEX('[1]Liste des élèves'!$E$13:$E$42,Z20),"")</f>
        <v/>
      </c>
      <c r="AC20" s="5" t="str">
        <f>IF(AA20=1,DAY('[1]Liste des élèves'!F32),"")</f>
        <v/>
      </c>
      <c r="AD20" t="str">
        <f t="shared" si="1"/>
        <v/>
      </c>
    </row>
    <row r="21" spans="26:30" x14ac:dyDescent="0.2">
      <c r="Z21" s="5">
        <f t="shared" si="0"/>
        <v>21</v>
      </c>
      <c r="AA21" s="61">
        <f>IF(MONTH('[1]Liste des élèves'!F33)=8,1,0)</f>
        <v>0</v>
      </c>
      <c r="AB21" t="str">
        <f>IF(AA21=1,INDEX('[1]Liste des élèves'!$E$13:$E$42,Z21),"")</f>
        <v/>
      </c>
      <c r="AC21" s="5" t="str">
        <f>IF(AA21=1,DAY('[1]Liste des élèves'!F33),"")</f>
        <v/>
      </c>
      <c r="AD21" t="str">
        <f t="shared" si="1"/>
        <v/>
      </c>
    </row>
    <row r="22" spans="26:30" x14ac:dyDescent="0.2">
      <c r="Z22" s="5">
        <f t="shared" si="0"/>
        <v>22</v>
      </c>
      <c r="AA22" s="61">
        <f>IF(MONTH('[1]Liste des élèves'!F34)=8,1,0)</f>
        <v>0</v>
      </c>
      <c r="AB22" t="str">
        <f>IF(AA22=1,INDEX('[1]Liste des élèves'!$E$13:$E$42,Z22),"")</f>
        <v/>
      </c>
      <c r="AC22" s="5" t="str">
        <f>IF(AA22=1,DAY('[1]Liste des élèves'!F34),"")</f>
        <v/>
      </c>
      <c r="AD22" t="str">
        <f t="shared" si="1"/>
        <v/>
      </c>
    </row>
    <row r="23" spans="26:30" x14ac:dyDescent="0.2">
      <c r="Z23" s="5">
        <f t="shared" si="0"/>
        <v>23</v>
      </c>
      <c r="AA23" s="61">
        <f>IF(MONTH('[1]Liste des élèves'!F35)=8,1,0)</f>
        <v>0</v>
      </c>
      <c r="AB23" t="str">
        <f>IF(AA23=1,INDEX('[1]Liste des élèves'!$E$13:$E$42,Z23),"")</f>
        <v/>
      </c>
      <c r="AC23" s="5" t="str">
        <f>IF(AA23=1,DAY('[1]Liste des élèves'!F35),"")</f>
        <v/>
      </c>
      <c r="AD23" t="str">
        <f t="shared" si="1"/>
        <v/>
      </c>
    </row>
    <row r="24" spans="26:30" x14ac:dyDescent="0.2">
      <c r="Z24" s="5">
        <f t="shared" si="0"/>
        <v>24</v>
      </c>
      <c r="AA24" s="61">
        <f>IF(MONTH('[1]Liste des élèves'!F36)=8,1,0)</f>
        <v>0</v>
      </c>
      <c r="AB24" t="str">
        <f>IF(AA24=1,INDEX('[1]Liste des élèves'!$E$13:$E$42,Z24),"")</f>
        <v/>
      </c>
      <c r="AC24" s="5" t="str">
        <f>IF(AA24=1,DAY('[1]Liste des élèves'!F36),"")</f>
        <v/>
      </c>
      <c r="AD24" t="str">
        <f t="shared" si="1"/>
        <v/>
      </c>
    </row>
    <row r="25" spans="26:30" x14ac:dyDescent="0.2">
      <c r="Z25" s="5">
        <f t="shared" si="0"/>
        <v>25</v>
      </c>
      <c r="AA25" s="61">
        <f>IF(MONTH('[1]Liste des élèves'!F37)=8,1,0)</f>
        <v>0</v>
      </c>
      <c r="AB25" t="str">
        <f>IF(AA25=1,INDEX('[1]Liste des élèves'!$E$13:$E$42,Z25),"")</f>
        <v/>
      </c>
      <c r="AC25" s="5" t="str">
        <f>IF(AA25=1,DAY('[1]Liste des élèves'!F37),"")</f>
        <v/>
      </c>
      <c r="AD25" t="str">
        <f t="shared" si="1"/>
        <v/>
      </c>
    </row>
    <row r="26" spans="26:30" x14ac:dyDescent="0.2">
      <c r="Z26" s="5">
        <f t="shared" si="0"/>
        <v>26</v>
      </c>
      <c r="AA26" s="61">
        <f>IF(MONTH('[1]Liste des élèves'!F38)=8,1,0)</f>
        <v>0</v>
      </c>
      <c r="AB26" t="str">
        <f>IF(AA26=1,INDEX('[1]Liste des élèves'!$E$13:$E$42,Z26),"")</f>
        <v/>
      </c>
      <c r="AC26" s="5" t="str">
        <f>IF(AA26=1,DAY('[1]Liste des élèves'!F38),"")</f>
        <v/>
      </c>
      <c r="AD26" t="str">
        <f t="shared" si="1"/>
        <v/>
      </c>
    </row>
    <row r="27" spans="26:30" x14ac:dyDescent="0.2">
      <c r="Z27" s="5">
        <f t="shared" si="0"/>
        <v>27</v>
      </c>
      <c r="AA27" s="61">
        <f>IF(MONTH('[1]Liste des élèves'!F39)=8,1,0)</f>
        <v>0</v>
      </c>
      <c r="AB27" t="str">
        <f>IF(AA27=1,INDEX('[1]Liste des élèves'!$E$13:$E$42,Z27),"")</f>
        <v/>
      </c>
      <c r="AC27" s="5" t="str">
        <f>IF(AA27=1,DAY('[1]Liste des élèves'!F39),"")</f>
        <v/>
      </c>
      <c r="AD27" t="str">
        <f t="shared" si="1"/>
        <v/>
      </c>
    </row>
    <row r="28" spans="26:30" x14ac:dyDescent="0.2">
      <c r="Z28" s="5">
        <f t="shared" si="0"/>
        <v>28</v>
      </c>
      <c r="AA28" s="61">
        <f>IF(MONTH('[1]Liste des élèves'!F40)=8,1,0)</f>
        <v>0</v>
      </c>
      <c r="AB28" t="str">
        <f>IF(AA28=1,INDEX('[1]Liste des élèves'!$E$13:$E$42,Z28),"")</f>
        <v/>
      </c>
      <c r="AC28" s="5" t="str">
        <f>IF(AA28=1,DAY('[1]Liste des élèves'!F40),"")</f>
        <v/>
      </c>
      <c r="AD28" t="str">
        <f t="shared" si="1"/>
        <v/>
      </c>
    </row>
    <row r="29" spans="26:30" x14ac:dyDescent="0.2">
      <c r="Z29" s="5">
        <f t="shared" si="0"/>
        <v>29</v>
      </c>
      <c r="AA29" s="61">
        <f>IF(MONTH('[1]Liste des élèves'!F41)=8,1,0)</f>
        <v>0</v>
      </c>
      <c r="AB29" t="str">
        <f>IF(AA29=1,INDEX('[1]Liste des élèves'!$E$13:$E$42,Z29),"")</f>
        <v/>
      </c>
      <c r="AC29" s="5" t="str">
        <f>IF(AA29=1,DAY('[1]Liste des élèves'!F41),"")</f>
        <v/>
      </c>
      <c r="AD29" t="str">
        <f t="shared" si="1"/>
        <v/>
      </c>
    </row>
    <row r="30" spans="26:30" x14ac:dyDescent="0.2">
      <c r="Z30" s="5">
        <f t="shared" si="0"/>
        <v>30</v>
      </c>
      <c r="AA30" s="61">
        <f>IF(MONTH('[1]Liste des élèves'!F42)=8,1,0)</f>
        <v>0</v>
      </c>
      <c r="AB30" t="str">
        <f>IF(AA30=1,INDEX('[1]Liste des élèves'!$E$13:$E$42,Z30),"")</f>
        <v/>
      </c>
      <c r="AC30" s="5" t="str">
        <f>IF(AA30=1,DAY('[1]Liste des élèves'!F42),"")</f>
        <v/>
      </c>
      <c r="AD30" t="str">
        <f t="shared" si="1"/>
        <v/>
      </c>
    </row>
    <row r="31" spans="26:30" x14ac:dyDescent="0.2">
      <c r="AA31" s="64"/>
      <c r="AD31" s="66" t="str">
        <f>TRIM(CONCATENATE(AD1,AD2,AD3,AD4,AD5,AD6,AD7,AD8,AD9,AD10,AD11,AD12,AD13,AD14,AD15,AD16,AD17,AD18,AD19,AD20,AD21,AD22,AD23,AD24,AD25,AD26,AD27,AD28,AD29,AD30))</f>
        <v/>
      </c>
    </row>
    <row r="32" spans="26:30" x14ac:dyDescent="0.2">
      <c r="AA32" s="64"/>
    </row>
  </sheetData>
  <sheetProtection sheet="1" selectLockedCells="1"/>
  <mergeCells count="3">
    <mergeCell ref="B1:N1"/>
    <mergeCell ref="AF1:AK2"/>
    <mergeCell ref="B14:N14"/>
  </mergeCells>
  <hyperlinks>
    <hyperlink ref="B1:N1" location="Calendrier!A1" tooltip="Retour calendrier" display="Octobre" xr:uid="{00000000-0004-0000-0D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 alignWithMargins="0">
    <oddFooter xml:space="preserve">&amp;COdile Aubert - http://www.saintpauldevence.info/leprof2.0/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-0.249977111117893"/>
  </sheetPr>
  <dimension ref="B1:G17"/>
  <sheetViews>
    <sheetView showGridLines="0" showRowColHeaders="0" zoomScaleNormal="100" workbookViewId="0">
      <selection activeCell="E10" sqref="E10"/>
    </sheetView>
  </sheetViews>
  <sheetFormatPr baseColWidth="10" defaultColWidth="17.7109375" defaultRowHeight="37.9" customHeight="1" x14ac:dyDescent="0.2"/>
  <cols>
    <col min="2" max="2" width="20.42578125" customWidth="1"/>
    <col min="3" max="3" width="20.42578125" style="79" customWidth="1"/>
    <col min="4" max="6" width="20.42578125" customWidth="1"/>
  </cols>
  <sheetData>
    <row r="1" spans="2:7" ht="21.6" customHeight="1" x14ac:dyDescent="0.2"/>
    <row r="2" spans="2:7" ht="36.6" customHeight="1" x14ac:dyDescent="0.2">
      <c r="B2" s="220" t="s">
        <v>789</v>
      </c>
      <c r="C2" s="220"/>
      <c r="D2" s="220"/>
      <c r="E2" s="220"/>
      <c r="F2" s="220"/>
    </row>
    <row r="3" spans="2:7" ht="1.9" customHeight="1" x14ac:dyDescent="0.2">
      <c r="B3" s="227"/>
      <c r="C3" s="228"/>
      <c r="D3" s="228"/>
      <c r="E3" s="228"/>
    </row>
    <row r="4" spans="2:7" ht="24.6" customHeight="1" x14ac:dyDescent="0.2">
      <c r="B4" s="224" t="s">
        <v>786</v>
      </c>
      <c r="C4" s="225"/>
      <c r="D4" s="116" t="s">
        <v>781</v>
      </c>
      <c r="E4" s="118" t="s">
        <v>782</v>
      </c>
      <c r="F4" s="117" t="s">
        <v>783</v>
      </c>
    </row>
    <row r="5" spans="2:7" ht="28.9" customHeight="1" x14ac:dyDescent="0.2">
      <c r="B5" s="120" t="s">
        <v>790</v>
      </c>
      <c r="C5" s="123" t="s">
        <v>785</v>
      </c>
      <c r="D5" s="215" t="s">
        <v>797</v>
      </c>
      <c r="E5" s="216"/>
      <c r="F5" s="217"/>
    </row>
    <row r="6" spans="2:7" ht="28.9" customHeight="1" x14ac:dyDescent="0.2">
      <c r="B6" s="226" t="s">
        <v>791</v>
      </c>
      <c r="C6" s="119" t="s">
        <v>784</v>
      </c>
      <c r="D6" s="215">
        <v>45220</v>
      </c>
      <c r="E6" s="216"/>
      <c r="F6" s="217"/>
    </row>
    <row r="7" spans="2:7" ht="28.9" customHeight="1" x14ac:dyDescent="0.2">
      <c r="B7" s="226"/>
      <c r="C7" s="124" t="s">
        <v>785</v>
      </c>
      <c r="D7" s="215">
        <v>45236</v>
      </c>
      <c r="E7" s="216"/>
      <c r="F7" s="217"/>
    </row>
    <row r="8" spans="2:7" ht="28.9" customHeight="1" x14ac:dyDescent="0.2">
      <c r="B8" s="226" t="s">
        <v>792</v>
      </c>
      <c r="C8" s="119" t="s">
        <v>784</v>
      </c>
      <c r="D8" s="215">
        <v>45283</v>
      </c>
      <c r="E8" s="216"/>
      <c r="F8" s="217"/>
    </row>
    <row r="9" spans="2:7" ht="28.9" customHeight="1" x14ac:dyDescent="0.2">
      <c r="B9" s="218"/>
      <c r="C9" s="124" t="s">
        <v>785</v>
      </c>
      <c r="D9" s="221">
        <v>45299</v>
      </c>
      <c r="E9" s="222"/>
      <c r="F9" s="223"/>
    </row>
    <row r="10" spans="2:7" ht="28.9" customHeight="1" x14ac:dyDescent="0.2">
      <c r="B10" s="218" t="s">
        <v>793</v>
      </c>
      <c r="C10" s="119" t="s">
        <v>784</v>
      </c>
      <c r="D10" s="149" t="s">
        <v>798</v>
      </c>
      <c r="E10" s="147" t="s">
        <v>799</v>
      </c>
      <c r="F10" s="148" t="s">
        <v>801</v>
      </c>
      <c r="G10" s="122"/>
    </row>
    <row r="11" spans="2:7" ht="28.9" customHeight="1" x14ac:dyDescent="0.2">
      <c r="B11" s="219"/>
      <c r="C11" s="124" t="s">
        <v>785</v>
      </c>
      <c r="D11" s="149">
        <v>45357</v>
      </c>
      <c r="E11" s="150" t="s">
        <v>800</v>
      </c>
      <c r="F11" s="151" t="s">
        <v>802</v>
      </c>
    </row>
    <row r="12" spans="2:7" ht="28.9" customHeight="1" x14ac:dyDescent="0.2">
      <c r="B12" s="218" t="s">
        <v>794</v>
      </c>
      <c r="C12" s="119" t="s">
        <v>784</v>
      </c>
      <c r="D12" s="149" t="s">
        <v>803</v>
      </c>
      <c r="E12" s="150" t="s">
        <v>805</v>
      </c>
      <c r="F12" s="151" t="s">
        <v>807</v>
      </c>
    </row>
    <row r="13" spans="2:7" ht="28.9" customHeight="1" x14ac:dyDescent="0.2">
      <c r="B13" s="219"/>
      <c r="C13" s="124" t="s">
        <v>785</v>
      </c>
      <c r="D13" s="152" t="s">
        <v>804</v>
      </c>
      <c r="E13" s="153" t="s">
        <v>806</v>
      </c>
      <c r="F13" s="154" t="s">
        <v>808</v>
      </c>
    </row>
    <row r="14" spans="2:7" ht="28.9" customHeight="1" x14ac:dyDescent="0.2">
      <c r="B14" s="218" t="s">
        <v>795</v>
      </c>
      <c r="C14" s="119" t="s">
        <v>784</v>
      </c>
      <c r="D14" s="215" t="s">
        <v>811</v>
      </c>
      <c r="E14" s="216"/>
      <c r="F14" s="217"/>
    </row>
    <row r="15" spans="2:7" ht="28.9" customHeight="1" x14ac:dyDescent="0.2">
      <c r="B15" s="219"/>
      <c r="C15" s="124" t="s">
        <v>785</v>
      </c>
      <c r="D15" s="215" t="s">
        <v>810</v>
      </c>
      <c r="E15" s="216"/>
      <c r="F15" s="217"/>
    </row>
    <row r="16" spans="2:7" ht="28.9" customHeight="1" x14ac:dyDescent="0.2">
      <c r="B16" s="121" t="s">
        <v>796</v>
      </c>
      <c r="C16" s="119" t="s">
        <v>784</v>
      </c>
      <c r="D16" s="215" t="s">
        <v>809</v>
      </c>
      <c r="E16" s="216"/>
      <c r="F16" s="217"/>
    </row>
    <row r="17" ht="25.15" customHeight="1" x14ac:dyDescent="0.2"/>
  </sheetData>
  <sheetProtection sheet="1" selectLockedCells="1"/>
  <mergeCells count="16">
    <mergeCell ref="B2:F2"/>
    <mergeCell ref="D7:F7"/>
    <mergeCell ref="D8:F8"/>
    <mergeCell ref="D9:F9"/>
    <mergeCell ref="B10:B11"/>
    <mergeCell ref="B4:C4"/>
    <mergeCell ref="B8:B9"/>
    <mergeCell ref="B3:E3"/>
    <mergeCell ref="B6:B7"/>
    <mergeCell ref="D5:F5"/>
    <mergeCell ref="D6:F6"/>
    <mergeCell ref="D14:F14"/>
    <mergeCell ref="B12:B13"/>
    <mergeCell ref="B14:B15"/>
    <mergeCell ref="D15:F15"/>
    <mergeCell ref="D16:F16"/>
  </mergeCells>
  <printOptions verticalCentered="1"/>
  <pageMargins left="0.70866141732283472" right="0.70866141732283472" top="0.35433070866141736" bottom="0.35433070866141736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2">
    <tabColor rgb="FF00B050"/>
    <pageSetUpPr fitToPage="1"/>
  </sheetPr>
  <dimension ref="A1:AK31"/>
  <sheetViews>
    <sheetView showGridLines="0" showRowColHeaders="0" topLeftCell="B1" zoomScaleNormal="100" workbookViewId="0">
      <selection activeCell="B12" sqref="B12"/>
    </sheetView>
  </sheetViews>
  <sheetFormatPr baseColWidth="10" defaultColWidth="11.5703125" defaultRowHeight="12.75" x14ac:dyDescent="0.2"/>
  <cols>
    <col min="1" max="1" width="2.7109375" customWidth="1"/>
    <col min="2" max="2" width="18" customWidth="1"/>
    <col min="3" max="3" width="1.42578125" customWidth="1"/>
    <col min="4" max="4" width="18" customWidth="1"/>
    <col min="5" max="5" width="1.42578125" customWidth="1"/>
    <col min="6" max="6" width="18" customWidth="1"/>
    <col min="7" max="7" width="1.42578125" customWidth="1"/>
    <col min="8" max="8" width="18" customWidth="1"/>
    <col min="9" max="9" width="1.42578125" customWidth="1"/>
    <col min="10" max="10" width="18" customWidth="1"/>
    <col min="11" max="11" width="1.42578125" customWidth="1"/>
    <col min="12" max="12" width="18" customWidth="1"/>
    <col min="13" max="13" width="1.42578125" customWidth="1"/>
    <col min="14" max="14" width="18" customWidth="1"/>
    <col min="15" max="15" width="3.85546875" customWidth="1"/>
    <col min="16" max="16" width="3.85546875" hidden="1" customWidth="1"/>
    <col min="17" max="25" width="2.28515625" hidden="1" customWidth="1"/>
    <col min="26" max="26" width="6.42578125" hidden="1" customWidth="1"/>
    <col min="27" max="27" width="8.28515625" style="64" hidden="1" customWidth="1"/>
    <col min="28" max="28" width="8.28515625" hidden="1" customWidth="1"/>
    <col min="29" max="29" width="4.42578125" hidden="1" customWidth="1"/>
    <col min="30" max="30" width="14.42578125" hidden="1" customWidth="1"/>
    <col min="31" max="31" width="5.28515625" customWidth="1"/>
    <col min="32" max="36" width="9.7109375" customWidth="1"/>
    <col min="37" max="37" width="13.7109375" customWidth="1"/>
  </cols>
  <sheetData>
    <row r="1" spans="1:37" ht="22.9" customHeight="1" x14ac:dyDescent="0.2">
      <c r="A1" s="1" t="s">
        <v>11</v>
      </c>
      <c r="B1" s="229" t="s">
        <v>11</v>
      </c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1"/>
      <c r="Q1" s="2"/>
      <c r="R1" s="2">
        <f>IF(D4&lt;&gt;"",1,0)</f>
        <v>0</v>
      </c>
      <c r="S1" s="2">
        <f>IF(F4&lt;&gt;"",1,0)</f>
        <v>0</v>
      </c>
      <c r="T1" s="2">
        <f>IF(H4&lt;&gt;"",1,0)</f>
        <v>0</v>
      </c>
      <c r="U1" s="2">
        <f>IF(J4&lt;&gt;"",1,0)</f>
        <v>0</v>
      </c>
      <c r="V1" s="2">
        <f>IF(L4&lt;&gt;"",1,0)</f>
        <v>0</v>
      </c>
      <c r="W1" s="2">
        <f>IF(N4&lt;&gt;"",1,0)</f>
        <v>0</v>
      </c>
      <c r="Z1">
        <v>1</v>
      </c>
      <c r="AA1" s="61">
        <f>IF(MONTH('[1]Liste des élèves'!F13)=9,1,0)</f>
        <v>1</v>
      </c>
      <c r="AB1" t="str">
        <f>IF(AA1=1,INDEX('[1]Liste des élèves'!$E$13:$E$42,Z1),"")</f>
        <v>Prénom1</v>
      </c>
      <c r="AC1" s="5">
        <f>IF(AA1=1,DAY('[1]Liste des élèves'!F13),"")</f>
        <v>29</v>
      </c>
      <c r="AD1" t="str">
        <f>IF(AA1=1,CONCATENATE(AB1," le ",AC1," - "),"")</f>
        <v xml:space="preserve">Prénom1 le 29 - </v>
      </c>
      <c r="AF1" s="230" t="s">
        <v>774</v>
      </c>
      <c r="AG1" s="231"/>
      <c r="AH1" s="231"/>
      <c r="AI1" s="231"/>
      <c r="AJ1" s="231"/>
      <c r="AK1" s="232"/>
    </row>
    <row r="2" spans="1:37" s="5" customFormat="1" ht="22.9" customHeight="1" x14ac:dyDescent="0.2">
      <c r="A2" s="3"/>
      <c r="B2" s="4" t="s">
        <v>21</v>
      </c>
      <c r="C2" s="4"/>
      <c r="D2" s="4" t="s">
        <v>22</v>
      </c>
      <c r="E2" s="4"/>
      <c r="F2" s="4" t="s">
        <v>23</v>
      </c>
      <c r="G2" s="4"/>
      <c r="H2" s="4" t="s">
        <v>24</v>
      </c>
      <c r="I2" s="4"/>
      <c r="J2" s="4" t="s">
        <v>25</v>
      </c>
      <c r="K2" s="4"/>
      <c r="L2" s="4" t="s">
        <v>26</v>
      </c>
      <c r="M2" s="4"/>
      <c r="N2" s="4" t="s">
        <v>20</v>
      </c>
      <c r="O2" s="3"/>
      <c r="Q2" s="2">
        <f>IF(B6&lt;&gt;"",1,0)</f>
        <v>0</v>
      </c>
      <c r="R2" s="2">
        <f>IF(D6&lt;&gt;"",1,0)</f>
        <v>0</v>
      </c>
      <c r="S2" s="2">
        <f>IF(F6&lt;&gt;"",1,0)</f>
        <v>0</v>
      </c>
      <c r="T2" s="2">
        <f>IF(H6&lt;&gt;"",1,0)</f>
        <v>0</v>
      </c>
      <c r="U2" s="2">
        <f>IF(J6&lt;&gt;"",1,0)</f>
        <v>0</v>
      </c>
      <c r="V2" s="2">
        <f>IF(L6&lt;&gt;"",1,0)</f>
        <v>0</v>
      </c>
      <c r="W2" s="2">
        <f>IF(N6&lt;&gt;"",1,0)</f>
        <v>0</v>
      </c>
      <c r="Z2" s="5">
        <f>Z1+1</f>
        <v>2</v>
      </c>
      <c r="AA2" s="62">
        <f>IF(MONTH('[1]Liste des élèves'!F14)=9,1,0)</f>
        <v>0</v>
      </c>
      <c r="AB2" t="str">
        <f>IF(AA2=1,INDEX('[1]Liste des élèves'!$E$13:$E$42,Z2),"")</f>
        <v/>
      </c>
      <c r="AC2" s="5" t="str">
        <f>IF(AA2=1,DAY('[1]Liste des élèves'!F14),"")</f>
        <v/>
      </c>
      <c r="AD2" t="str">
        <f>IF(AA2=1,CONCATENATE(AB2," le ",AC2," - "),"")</f>
        <v/>
      </c>
      <c r="AF2" s="233"/>
      <c r="AG2" s="234"/>
      <c r="AH2" s="234"/>
      <c r="AI2" s="234"/>
      <c r="AJ2" s="234"/>
      <c r="AK2" s="235"/>
    </row>
    <row r="3" spans="1:37" s="6" customFormat="1" ht="13.15" customHeight="1" x14ac:dyDescent="0.2">
      <c r="B3" s="67" t="s">
        <v>35</v>
      </c>
      <c r="D3" s="7" t="s">
        <v>30</v>
      </c>
      <c r="F3" s="7" t="s">
        <v>31</v>
      </c>
      <c r="G3" s="145"/>
      <c r="H3" s="7" t="s">
        <v>32</v>
      </c>
      <c r="I3" s="145"/>
      <c r="J3" s="144">
        <v>1</v>
      </c>
      <c r="L3" s="14">
        <f>J3+1</f>
        <v>2</v>
      </c>
      <c r="M3" s="8"/>
      <c r="N3" s="14">
        <f>L3+1</f>
        <v>3</v>
      </c>
      <c r="Q3" s="2">
        <f>IF(B8&lt;&gt;"",1,0)</f>
        <v>0</v>
      </c>
      <c r="R3" s="2">
        <f>IF(D8&lt;&gt;"",1,0)</f>
        <v>0</v>
      </c>
      <c r="S3" s="2">
        <f>IF(F8&lt;&gt;"",1,0)</f>
        <v>0</v>
      </c>
      <c r="T3" s="2">
        <f>IF(H8&lt;&gt;"",1,0)</f>
        <v>0</v>
      </c>
      <c r="U3" s="2">
        <f>IF(J8&lt;&gt;"",1,0)</f>
        <v>0</v>
      </c>
      <c r="V3" s="2">
        <f>IF(L8&lt;&gt;"",1,0)</f>
        <v>0</v>
      </c>
      <c r="W3" s="2">
        <f>IF(N8&lt;&gt;"",1,0)</f>
        <v>0</v>
      </c>
      <c r="Z3" s="5">
        <f t="shared" ref="Z3:Z30" si="0">Z2+1</f>
        <v>3</v>
      </c>
      <c r="AA3" s="62">
        <f>IF(MONTH('[1]Liste des élèves'!F15)=9,1,0)</f>
        <v>0</v>
      </c>
      <c r="AB3" t="str">
        <f>IF(AA3=1,INDEX('[1]Liste des élèves'!$E$13:$E$42,Z3),"")</f>
        <v/>
      </c>
      <c r="AC3" s="5" t="str">
        <f>IF(AA3=1,DAY('[1]Liste des élèves'!F15),"")</f>
        <v/>
      </c>
      <c r="AD3" t="str">
        <f t="shared" ref="AD3:AD30" si="1">IF(AA3=1,CONCATENATE(AB3," le ",AC3," - "),"")</f>
        <v/>
      </c>
      <c r="AF3" s="98"/>
      <c r="AG3" s="98"/>
      <c r="AH3" s="98"/>
      <c r="AI3" s="98"/>
      <c r="AJ3" s="98"/>
      <c r="AK3" s="98"/>
    </row>
    <row r="4" spans="1:37" s="9" customFormat="1" ht="60.6" customHeight="1" x14ac:dyDescent="0.2">
      <c r="B4" s="81" t="str">
        <f>AD31</f>
        <v>Prénom1 le 29 -</v>
      </c>
      <c r="C4" s="82"/>
      <c r="D4" s="83"/>
      <c r="E4" s="82"/>
      <c r="F4" s="83"/>
      <c r="G4" s="82"/>
      <c r="H4" s="83"/>
      <c r="I4" s="82"/>
      <c r="J4" s="83"/>
      <c r="K4" s="82"/>
      <c r="L4" s="83"/>
      <c r="M4" s="82"/>
      <c r="N4" s="84"/>
      <c r="Q4" s="9">
        <f>IF(B10&lt;&gt;"",1,0)</f>
        <v>0</v>
      </c>
      <c r="R4" s="9">
        <f>IF(D10&lt;&gt;"",1,0)</f>
        <v>0</v>
      </c>
      <c r="S4" s="9">
        <f>IF(F10&lt;&gt;"",1,0)</f>
        <v>0</v>
      </c>
      <c r="T4" s="9">
        <f>IF(H10&lt;&gt;"",1,0)</f>
        <v>0</v>
      </c>
      <c r="U4" s="9">
        <f>IF(J10&lt;&gt;"",1,0)</f>
        <v>0</v>
      </c>
      <c r="V4" s="9">
        <f>IF(L10&lt;&gt;"",1,0)</f>
        <v>0</v>
      </c>
      <c r="W4" s="9">
        <f>IF(N10&lt;&gt;"",1,0)</f>
        <v>0</v>
      </c>
      <c r="Z4" s="5">
        <f t="shared" si="0"/>
        <v>4</v>
      </c>
      <c r="AA4" s="62">
        <f>IF(MONTH('[1]Liste des élèves'!F16)=9,1,0)</f>
        <v>0</v>
      </c>
      <c r="AB4" t="str">
        <f>IF(AA4=1,INDEX('[1]Liste des élèves'!$E$13:$E$42,Z4),"")</f>
        <v/>
      </c>
      <c r="AC4" s="5" t="str">
        <f>IF(AA4=1,DAY('[1]Liste des élèves'!F16),"")</f>
        <v/>
      </c>
      <c r="AD4" t="str">
        <f t="shared" si="1"/>
        <v/>
      </c>
      <c r="AE4" s="9" t="str">
        <f>AC8</f>
        <v/>
      </c>
      <c r="AF4" s="99" t="s">
        <v>767</v>
      </c>
      <c r="AG4" s="100"/>
      <c r="AH4" s="100"/>
      <c r="AI4" s="100"/>
      <c r="AJ4" s="100"/>
      <c r="AK4" s="100"/>
    </row>
    <row r="5" spans="1:37" s="12" customFormat="1" ht="13.15" customHeight="1" x14ac:dyDescent="0.2">
      <c r="B5" s="144">
        <f>N3+1</f>
        <v>4</v>
      </c>
      <c r="C5" s="13"/>
      <c r="D5" s="13">
        <f>B5+1</f>
        <v>5</v>
      </c>
      <c r="E5" s="13"/>
      <c r="F5" s="13">
        <f>D5+1</f>
        <v>6</v>
      </c>
      <c r="G5" s="13"/>
      <c r="H5" s="13">
        <f>F5+1</f>
        <v>7</v>
      </c>
      <c r="I5" s="13"/>
      <c r="J5" s="13">
        <f>H5+1</f>
        <v>8</v>
      </c>
      <c r="K5" s="13"/>
      <c r="L5" s="14">
        <f>J5+1</f>
        <v>9</v>
      </c>
      <c r="M5" s="13"/>
      <c r="N5" s="14">
        <f>L5+1</f>
        <v>10</v>
      </c>
      <c r="Q5" s="2">
        <f>IF(B12&lt;&gt;"",1,0)</f>
        <v>0</v>
      </c>
      <c r="R5" s="2">
        <f>IF(D12&lt;&gt;"",1,0)</f>
        <v>0</v>
      </c>
      <c r="S5" s="2">
        <f>IF(F12&lt;&gt;"",1,0)</f>
        <v>0</v>
      </c>
      <c r="T5" s="2">
        <f>IF(H12&lt;&gt;"",1,0)</f>
        <v>0</v>
      </c>
      <c r="U5" s="2">
        <f>IF(J12&lt;&gt;"",1,0)</f>
        <v>0</v>
      </c>
      <c r="V5" s="2">
        <f>IF(L12&lt;&gt;"",1,0)</f>
        <v>0</v>
      </c>
      <c r="W5" s="2">
        <f>IF(N12&lt;&gt;"",1,0)</f>
        <v>0</v>
      </c>
      <c r="Z5" s="5">
        <f t="shared" si="0"/>
        <v>5</v>
      </c>
      <c r="AA5" s="62">
        <f>IF(MONTH('[1]Liste des élèves'!F17)=9,1,0)</f>
        <v>0</v>
      </c>
      <c r="AB5" t="str">
        <f>IF(AA5=1,INDEX('[1]Liste des élèves'!$E$13:$E$42,Z5),"")</f>
        <v/>
      </c>
      <c r="AC5" s="5" t="str">
        <f>IF(AA5=1,DAY('[1]Liste des élèves'!F17),"")</f>
        <v/>
      </c>
      <c r="AD5" t="str">
        <f t="shared" si="1"/>
        <v/>
      </c>
      <c r="AF5" s="101"/>
      <c r="AG5" s="101"/>
      <c r="AH5" s="101"/>
      <c r="AI5" s="101"/>
      <c r="AJ5" s="101"/>
      <c r="AK5" s="101"/>
    </row>
    <row r="6" spans="1:37" s="9" customFormat="1" ht="60.6" customHeight="1" x14ac:dyDescent="0.2">
      <c r="B6" s="86"/>
      <c r="C6" s="82"/>
      <c r="D6" s="86"/>
      <c r="E6" s="82"/>
      <c r="F6" s="86"/>
      <c r="G6" s="82"/>
      <c r="H6" s="86"/>
      <c r="I6" s="82"/>
      <c r="J6" s="86"/>
      <c r="K6" s="82"/>
      <c r="L6" s="86"/>
      <c r="M6" s="82"/>
      <c r="N6" s="86"/>
      <c r="Q6" s="9">
        <f>IF(B14&lt;&gt;"",1,0)</f>
        <v>0</v>
      </c>
      <c r="R6" s="9">
        <f>IF(D14&lt;&gt;"",1,0)</f>
        <v>0</v>
      </c>
      <c r="S6" s="9">
        <f>IF(F14&lt;&gt;"",1,0)</f>
        <v>0</v>
      </c>
      <c r="T6" s="9">
        <f>IF(H14&lt;&gt;"",1,0)</f>
        <v>0</v>
      </c>
      <c r="U6" s="9">
        <f>IF(J14&lt;&gt;"",1,0)</f>
        <v>0</v>
      </c>
      <c r="V6" s="9">
        <f>IF(L14&lt;&gt;"",1,0)</f>
        <v>0</v>
      </c>
      <c r="W6" s="9">
        <f>IF(N14&lt;&gt;"",1,0)</f>
        <v>0</v>
      </c>
      <c r="Z6" s="5">
        <f t="shared" si="0"/>
        <v>6</v>
      </c>
      <c r="AA6" s="62">
        <f>IF(MONTH('[1]Liste des élèves'!F18)=9,1,0)</f>
        <v>0</v>
      </c>
      <c r="AB6" t="str">
        <f>IF(AA6=1,INDEX('[1]Liste des élèves'!$E$13:$E$42,Z6),"")</f>
        <v/>
      </c>
      <c r="AC6" s="5" t="str">
        <f>IF(AA6=1,DAY('[1]Liste des élèves'!F18),"")</f>
        <v/>
      </c>
      <c r="AD6" t="str">
        <f t="shared" si="1"/>
        <v/>
      </c>
      <c r="AF6" s="99" t="s">
        <v>773</v>
      </c>
      <c r="AG6" s="100"/>
      <c r="AH6" s="100"/>
      <c r="AI6" s="100"/>
      <c r="AJ6" s="100"/>
      <c r="AK6" s="100"/>
    </row>
    <row r="7" spans="1:37" s="12" customFormat="1" ht="13.15" customHeight="1" x14ac:dyDescent="0.2">
      <c r="B7" s="13">
        <f>N5+1</f>
        <v>11</v>
      </c>
      <c r="C7" s="13"/>
      <c r="D7" s="13">
        <f>B7+1</f>
        <v>12</v>
      </c>
      <c r="E7" s="13"/>
      <c r="F7" s="13">
        <f>D7+1</f>
        <v>13</v>
      </c>
      <c r="G7" s="13"/>
      <c r="H7" s="13">
        <f>F7+1</f>
        <v>14</v>
      </c>
      <c r="I7" s="13"/>
      <c r="J7" s="13">
        <f>H7+1</f>
        <v>15</v>
      </c>
      <c r="K7" s="13"/>
      <c r="L7" s="14">
        <f>J7+1</f>
        <v>16</v>
      </c>
      <c r="M7" s="13"/>
      <c r="N7" s="14">
        <f>L7+1</f>
        <v>17</v>
      </c>
      <c r="Z7" s="5">
        <f t="shared" si="0"/>
        <v>7</v>
      </c>
      <c r="AA7" s="62">
        <f>IF(MONTH('[1]Liste des élèves'!F19)=9,1,0)</f>
        <v>0</v>
      </c>
      <c r="AB7" t="str">
        <f>IF(AA7=1,INDEX('[1]Liste des élèves'!$E$13:$E$42,Z7),"")</f>
        <v/>
      </c>
      <c r="AC7" s="5" t="str">
        <f>IF(AA7=1,DAY('[1]Liste des élèves'!F19),"")</f>
        <v/>
      </c>
      <c r="AD7" t="str">
        <f t="shared" si="1"/>
        <v/>
      </c>
      <c r="AF7" s="101"/>
      <c r="AG7" s="101"/>
      <c r="AH7" s="101"/>
      <c r="AI7" s="101"/>
      <c r="AJ7" s="101"/>
      <c r="AK7" s="101"/>
    </row>
    <row r="8" spans="1:37" s="9" customFormat="1" ht="60.6" customHeight="1" x14ac:dyDescent="0.2">
      <c r="B8" s="86"/>
      <c r="C8" s="82"/>
      <c r="D8" s="86"/>
      <c r="E8" s="82"/>
      <c r="F8" s="86"/>
      <c r="G8" s="82"/>
      <c r="H8" s="86"/>
      <c r="I8" s="82"/>
      <c r="J8" s="86"/>
      <c r="K8" s="82"/>
      <c r="L8" s="86"/>
      <c r="M8" s="82"/>
      <c r="N8" s="86"/>
      <c r="Z8" s="5">
        <f t="shared" si="0"/>
        <v>8</v>
      </c>
      <c r="AA8" s="62">
        <f>IF(MONTH('[1]Liste des élèves'!F20)=9,1,0)</f>
        <v>0</v>
      </c>
      <c r="AB8" t="str">
        <f>IF(AA8=1,INDEX('[1]Liste des élèves'!$E$13:$E$42,Z8),"")</f>
        <v/>
      </c>
      <c r="AC8" s="5" t="str">
        <f>IF(AA8=1,DAY('[1]Liste des élèves'!F20),"")</f>
        <v/>
      </c>
      <c r="AD8" t="str">
        <f t="shared" si="1"/>
        <v/>
      </c>
      <c r="AF8" s="99" t="s">
        <v>771</v>
      </c>
      <c r="AG8" s="100"/>
      <c r="AH8" s="100"/>
      <c r="AI8" s="100"/>
      <c r="AJ8" s="100"/>
      <c r="AK8" s="100"/>
    </row>
    <row r="9" spans="1:37" s="12" customFormat="1" ht="13.15" customHeight="1" x14ac:dyDescent="0.2">
      <c r="B9" s="13">
        <f>N7+1</f>
        <v>18</v>
      </c>
      <c r="C9" s="13"/>
      <c r="D9" s="13">
        <f>B9+1</f>
        <v>19</v>
      </c>
      <c r="E9" s="13"/>
      <c r="F9" s="13">
        <f>D9+1</f>
        <v>20</v>
      </c>
      <c r="G9" s="13"/>
      <c r="H9" s="13">
        <f>F9+1</f>
        <v>21</v>
      </c>
      <c r="I9" s="13"/>
      <c r="J9" s="13">
        <f>H9+1</f>
        <v>22</v>
      </c>
      <c r="K9" s="13"/>
      <c r="L9" s="14">
        <f>J9+1</f>
        <v>23</v>
      </c>
      <c r="M9" s="13"/>
      <c r="N9" s="14">
        <f>L9+1</f>
        <v>24</v>
      </c>
      <c r="Z9" s="5">
        <f t="shared" si="0"/>
        <v>9</v>
      </c>
      <c r="AA9" s="62">
        <f>IF(MONTH('[1]Liste des élèves'!F21)=9,1,0)</f>
        <v>0</v>
      </c>
      <c r="AB9" t="str">
        <f>IF(AA9=1,INDEX('[1]Liste des élèves'!$E$13:$E$42,Z9),"")</f>
        <v/>
      </c>
      <c r="AC9" s="5" t="str">
        <f>IF(AA9=1,DAY('[1]Liste des élèves'!F21),"")</f>
        <v/>
      </c>
      <c r="AD9" t="str">
        <f t="shared" si="1"/>
        <v/>
      </c>
      <c r="AF9" s="99" t="s">
        <v>772</v>
      </c>
      <c r="AG9" s="101"/>
      <c r="AH9" s="101"/>
      <c r="AI9" s="101"/>
      <c r="AJ9" s="101"/>
      <c r="AK9" s="101"/>
    </row>
    <row r="10" spans="1:37" s="9" customFormat="1" ht="60.6" customHeight="1" x14ac:dyDescent="0.2">
      <c r="B10" s="86"/>
      <c r="C10" s="82"/>
      <c r="D10" s="86"/>
      <c r="E10" s="82"/>
      <c r="F10" s="86"/>
      <c r="G10" s="82"/>
      <c r="H10" s="86"/>
      <c r="I10" s="82"/>
      <c r="J10" s="86"/>
      <c r="K10" s="82"/>
      <c r="L10" s="86"/>
      <c r="M10" s="82"/>
      <c r="N10" s="86"/>
      <c r="Z10" s="5">
        <f t="shared" si="0"/>
        <v>10</v>
      </c>
      <c r="AA10" s="62">
        <f>IF(MONTH('[1]Liste des élèves'!F22)=9,1,0)</f>
        <v>0</v>
      </c>
      <c r="AB10" t="str">
        <f>IF(AA10=1,INDEX('[1]Liste des élèves'!$E$13:$E$42,Z10),"")</f>
        <v/>
      </c>
      <c r="AC10" s="5" t="str">
        <f>IF(AA10=1,DAY('[1]Liste des élèves'!F22),"")</f>
        <v/>
      </c>
      <c r="AD10" t="str">
        <f t="shared" si="1"/>
        <v/>
      </c>
      <c r="AE10" s="65"/>
      <c r="AF10" s="100"/>
      <c r="AG10" s="100"/>
      <c r="AH10" s="100"/>
      <c r="AI10" s="100"/>
      <c r="AJ10" s="100"/>
      <c r="AK10" s="100"/>
    </row>
    <row r="11" spans="1:37" s="12" customFormat="1" ht="13.15" customHeight="1" x14ac:dyDescent="0.2">
      <c r="B11" s="13">
        <f>N9+1</f>
        <v>25</v>
      </c>
      <c r="C11" s="13"/>
      <c r="D11" s="13">
        <f>B11+1</f>
        <v>26</v>
      </c>
      <c r="E11" s="13"/>
      <c r="F11" s="13">
        <f>D11+1</f>
        <v>27</v>
      </c>
      <c r="G11" s="13"/>
      <c r="H11" s="13">
        <f>F11+1</f>
        <v>28</v>
      </c>
      <c r="I11" s="13"/>
      <c r="J11" s="13">
        <f>H11+1</f>
        <v>29</v>
      </c>
      <c r="K11" s="13"/>
      <c r="L11" s="13">
        <f>J11+1</f>
        <v>30</v>
      </c>
      <c r="M11" s="13" t="s">
        <v>7</v>
      </c>
      <c r="N11" s="7" t="s">
        <v>33</v>
      </c>
      <c r="Z11" s="5">
        <f t="shared" si="0"/>
        <v>11</v>
      </c>
      <c r="AA11" s="62">
        <f>IF(MONTH('[1]Liste des élèves'!F23)=9,1,0)</f>
        <v>0</v>
      </c>
      <c r="AB11" t="str">
        <f>IF(AA11=1,INDEX('[1]Liste des élèves'!$E$13:$E$42,Z11),"")</f>
        <v/>
      </c>
      <c r="AC11" s="5" t="str">
        <f>IF(AA11=1,DAY('[1]Liste des élèves'!F23),"")</f>
        <v/>
      </c>
      <c r="AD11" t="str">
        <f t="shared" si="1"/>
        <v/>
      </c>
      <c r="AF11" s="101"/>
      <c r="AG11" s="101"/>
      <c r="AH11" s="101"/>
      <c r="AI11" s="101"/>
      <c r="AJ11" s="101"/>
      <c r="AK11" s="101"/>
    </row>
    <row r="12" spans="1:37" s="9" customFormat="1" ht="60.6" customHeight="1" x14ac:dyDescent="0.2">
      <c r="B12" s="86"/>
      <c r="C12" s="82"/>
      <c r="D12" s="86"/>
      <c r="E12" s="82"/>
      <c r="F12" s="86"/>
      <c r="G12" s="82"/>
      <c r="H12" s="86"/>
      <c r="I12" s="82"/>
      <c r="J12" s="83"/>
      <c r="K12" s="82"/>
      <c r="L12" s="83"/>
      <c r="M12" s="82"/>
      <c r="N12" s="83"/>
      <c r="Z12" s="5">
        <f t="shared" si="0"/>
        <v>12</v>
      </c>
      <c r="AA12" s="62">
        <f>IF(MONTH('[1]Liste des élèves'!F24)=9,1,0)</f>
        <v>0</v>
      </c>
      <c r="AB12" t="str">
        <f>IF(AA12=1,INDEX('[1]Liste des élèves'!$E$13:$E$42,Z12),"")</f>
        <v/>
      </c>
      <c r="AC12" s="5" t="str">
        <f>IF(AA12=1,DAY('[1]Liste des élèves'!F24),"")</f>
        <v/>
      </c>
      <c r="AD12" t="str">
        <f t="shared" si="1"/>
        <v/>
      </c>
      <c r="AF12" s="100"/>
      <c r="AG12" s="100"/>
      <c r="AH12" s="100"/>
      <c r="AI12" s="100"/>
      <c r="AJ12" s="100"/>
      <c r="AK12" s="100"/>
    </row>
    <row r="13" spans="1:37" s="12" customFormat="1" ht="13.15" customHeight="1" x14ac:dyDescent="0.2">
      <c r="B13" s="87" t="s">
        <v>27</v>
      </c>
      <c r="C13" s="85"/>
      <c r="D13" s="13"/>
      <c r="E13" s="13"/>
      <c r="F13" s="13"/>
      <c r="G13" s="85"/>
      <c r="I13" s="85"/>
      <c r="J13" s="85"/>
      <c r="K13" s="85"/>
      <c r="L13" s="88"/>
      <c r="M13" s="85"/>
      <c r="N13" s="88"/>
      <c r="Z13" s="5">
        <f t="shared" si="0"/>
        <v>13</v>
      </c>
      <c r="AA13" s="62">
        <f>IF(MONTH('[1]Liste des élèves'!F25)=9,1,0)</f>
        <v>0</v>
      </c>
      <c r="AB13" t="str">
        <f>IF(AA13=1,INDEX('[1]Liste des élèves'!$E$13:$E$42,Z13),"")</f>
        <v/>
      </c>
      <c r="AC13" s="5" t="str">
        <f>IF(AA13=1,DAY('[1]Liste des élèves'!F25),"")</f>
        <v/>
      </c>
      <c r="AD13" t="str">
        <f t="shared" si="1"/>
        <v/>
      </c>
      <c r="AF13" s="101"/>
      <c r="AG13" s="101"/>
      <c r="AH13" s="101"/>
      <c r="AI13" s="101"/>
      <c r="AJ13" s="101"/>
      <c r="AK13" s="101"/>
    </row>
    <row r="14" spans="1:37" s="9" customFormat="1" ht="60.6" customHeight="1" x14ac:dyDescent="0.2">
      <c r="B14" s="86"/>
      <c r="C14" s="82"/>
      <c r="D14" s="86"/>
      <c r="E14" s="82"/>
      <c r="F14" s="86"/>
      <c r="G14" s="60"/>
      <c r="H14" s="236"/>
      <c r="I14" s="236"/>
      <c r="J14" s="236"/>
      <c r="K14" s="236"/>
      <c r="L14" s="236"/>
      <c r="M14" s="236"/>
      <c r="N14" s="236"/>
      <c r="Z14" s="5">
        <f>Z13+1</f>
        <v>14</v>
      </c>
      <c r="AA14" s="62">
        <f>IF(MONTH('[1]Liste des élèves'!F26)=9,1,0)</f>
        <v>0</v>
      </c>
      <c r="AB14" t="str">
        <f>IF(AA14=1,INDEX('[1]Liste des élèves'!$E$13:$E$42,Z14),"")</f>
        <v/>
      </c>
      <c r="AC14" s="5" t="str">
        <f>IF(AA14=1,DAY('[1]Liste des élèves'!F26),"")</f>
        <v/>
      </c>
      <c r="AD14" t="str">
        <f t="shared" si="1"/>
        <v/>
      </c>
      <c r="AF14" s="100"/>
      <c r="AG14" s="100"/>
      <c r="AH14" s="100"/>
      <c r="AI14" s="100"/>
      <c r="AJ14" s="100"/>
      <c r="AK14" s="100"/>
    </row>
    <row r="15" spans="1:37" x14ac:dyDescent="0.2">
      <c r="D15" s="107" t="s">
        <v>7</v>
      </c>
      <c r="Z15" s="5">
        <f>Z14+1</f>
        <v>15</v>
      </c>
      <c r="AA15" s="62">
        <f>IF(MONTH('[1]Liste des élèves'!F27)=9,1,0)</f>
        <v>0</v>
      </c>
      <c r="AB15" t="str">
        <f>IF(AA15=1,INDEX('[1]Liste des élèves'!$E$13:$E$42,Z15),"")</f>
        <v/>
      </c>
      <c r="AC15" s="5" t="str">
        <f>IF(AA15=1,DAY('[1]Liste des élèves'!F27),"")</f>
        <v/>
      </c>
      <c r="AD15" t="str">
        <f t="shared" si="1"/>
        <v/>
      </c>
    </row>
    <row r="16" spans="1:37" x14ac:dyDescent="0.2">
      <c r="Z16" s="5">
        <f t="shared" si="0"/>
        <v>16</v>
      </c>
      <c r="AA16" s="62">
        <f>IF(MONTH('[1]Liste des élèves'!F28)=9,1,0)</f>
        <v>0</v>
      </c>
      <c r="AB16" t="str">
        <f>IF(AA16=1,INDEX('[1]Liste des élèves'!$E$13:$E$42,Z16),"")</f>
        <v/>
      </c>
      <c r="AC16" s="5" t="str">
        <f>IF(AA16=1,DAY('[1]Liste des élèves'!F28),"")</f>
        <v/>
      </c>
      <c r="AD16" t="str">
        <f t="shared" si="1"/>
        <v/>
      </c>
    </row>
    <row r="17" spans="26:32" x14ac:dyDescent="0.2">
      <c r="Z17" s="5">
        <f t="shared" si="0"/>
        <v>17</v>
      </c>
      <c r="AA17" s="62">
        <f>IF(MONTH('[1]Liste des élèves'!F29)=9,1,0)</f>
        <v>0</v>
      </c>
      <c r="AB17" t="str">
        <f>IF(AA17=1,INDEX('[1]Liste des élèves'!$E$13:$E$42,Z17),"")</f>
        <v/>
      </c>
      <c r="AC17" s="5" t="str">
        <f>IF(AA17=1,DAY('[1]Liste des élèves'!F29),"")</f>
        <v/>
      </c>
      <c r="AD17" t="str">
        <f t="shared" si="1"/>
        <v/>
      </c>
    </row>
    <row r="18" spans="26:32" x14ac:dyDescent="0.2">
      <c r="Z18" s="5">
        <f t="shared" si="0"/>
        <v>18</v>
      </c>
      <c r="AA18" s="62">
        <f>IF(MONTH('[1]Liste des élèves'!F30)=9,1,0)</f>
        <v>0</v>
      </c>
      <c r="AB18" t="str">
        <f>IF(AA18=1,INDEX('[1]Liste des élèves'!$E$13:$E$42,Z18),"")</f>
        <v/>
      </c>
      <c r="AC18" s="5" t="str">
        <f>IF(AA18=1,DAY('[1]Liste des élèves'!F30),"")</f>
        <v/>
      </c>
      <c r="AD18" t="str">
        <f t="shared" si="1"/>
        <v/>
      </c>
      <c r="AF18" s="80"/>
    </row>
    <row r="19" spans="26:32" x14ac:dyDescent="0.2">
      <c r="Z19" s="5">
        <f t="shared" si="0"/>
        <v>19</v>
      </c>
      <c r="AA19" s="62">
        <f>IF(MONTH('[1]Liste des élèves'!F31)=9,1,0)</f>
        <v>0</v>
      </c>
      <c r="AB19" t="str">
        <f>IF(AA19=1,INDEX('[1]Liste des élèves'!$E$13:$E$42,Z19),"")</f>
        <v/>
      </c>
      <c r="AC19" s="5" t="str">
        <f>IF(AA19=1,DAY('[1]Liste des élèves'!F31),"")</f>
        <v/>
      </c>
      <c r="AD19" t="str">
        <f t="shared" si="1"/>
        <v/>
      </c>
    </row>
    <row r="20" spans="26:32" x14ac:dyDescent="0.2">
      <c r="Z20" s="5">
        <f t="shared" si="0"/>
        <v>20</v>
      </c>
      <c r="AA20" s="62">
        <f>IF(MONTH('[1]Liste des élèves'!F32)=9,1,0)</f>
        <v>0</v>
      </c>
      <c r="AB20" t="str">
        <f>IF(AA20=1,INDEX('[1]Liste des élèves'!$E$13:$E$42,Z20),"")</f>
        <v/>
      </c>
      <c r="AC20" s="5" t="str">
        <f>IF(AA20=1,DAY('[1]Liste des élèves'!F32),"")</f>
        <v/>
      </c>
      <c r="AD20" t="str">
        <f t="shared" si="1"/>
        <v/>
      </c>
    </row>
    <row r="21" spans="26:32" x14ac:dyDescent="0.2">
      <c r="Z21" s="5">
        <f t="shared" si="0"/>
        <v>21</v>
      </c>
      <c r="AA21" s="62">
        <f>IF(MONTH('[1]Liste des élèves'!F33)=9,1,0)</f>
        <v>0</v>
      </c>
      <c r="AB21" t="str">
        <f>IF(AA21=1,INDEX('[1]Liste des élèves'!$E$13:$E$42,Z21),"")</f>
        <v/>
      </c>
      <c r="AC21" s="5" t="str">
        <f>IF(AA21=1,DAY('[1]Liste des élèves'!F33),"")</f>
        <v/>
      </c>
      <c r="AD21" t="str">
        <f t="shared" si="1"/>
        <v/>
      </c>
    </row>
    <row r="22" spans="26:32" x14ac:dyDescent="0.2">
      <c r="Z22" s="5">
        <f t="shared" si="0"/>
        <v>22</v>
      </c>
      <c r="AA22" s="62">
        <f>IF(MONTH('[1]Liste des élèves'!F34)=9,1,0)</f>
        <v>0</v>
      </c>
      <c r="AB22" t="str">
        <f>IF(AA22=1,INDEX('[1]Liste des élèves'!$E$13:$E$42,Z22),"")</f>
        <v/>
      </c>
      <c r="AC22" s="5" t="str">
        <f>IF(AA22=1,DAY('[1]Liste des élèves'!F34),"")</f>
        <v/>
      </c>
      <c r="AD22" t="str">
        <f t="shared" si="1"/>
        <v/>
      </c>
    </row>
    <row r="23" spans="26:32" x14ac:dyDescent="0.2">
      <c r="Z23" s="5">
        <f t="shared" si="0"/>
        <v>23</v>
      </c>
      <c r="AA23" s="62">
        <f>IF(MONTH('[1]Liste des élèves'!F35)=9,1,0)</f>
        <v>0</v>
      </c>
      <c r="AB23" t="str">
        <f>IF(AA23=1,INDEX('[1]Liste des élèves'!$E$13:$E$42,Z23),"")</f>
        <v/>
      </c>
      <c r="AC23" s="5" t="str">
        <f>IF(AA23=1,DAY('[1]Liste des élèves'!F35),"")</f>
        <v/>
      </c>
      <c r="AD23" t="str">
        <f t="shared" si="1"/>
        <v/>
      </c>
    </row>
    <row r="24" spans="26:32" x14ac:dyDescent="0.2">
      <c r="Z24" s="5">
        <f t="shared" si="0"/>
        <v>24</v>
      </c>
      <c r="AA24" s="62">
        <f>IF(MONTH('[1]Liste des élèves'!F36)=9,1,0)</f>
        <v>0</v>
      </c>
      <c r="AB24" t="str">
        <f>IF(AA24=1,INDEX('[1]Liste des élèves'!$E$13:$E$42,Z24),"")</f>
        <v/>
      </c>
      <c r="AC24" s="5" t="str">
        <f>IF(AA24=1,DAY('[1]Liste des élèves'!F36),"")</f>
        <v/>
      </c>
      <c r="AD24" t="str">
        <f t="shared" si="1"/>
        <v/>
      </c>
    </row>
    <row r="25" spans="26:32" x14ac:dyDescent="0.2">
      <c r="Z25" s="5">
        <f t="shared" si="0"/>
        <v>25</v>
      </c>
      <c r="AA25" s="62">
        <f>IF(MONTH('[1]Liste des élèves'!F37)=9,1,0)</f>
        <v>0</v>
      </c>
      <c r="AB25" t="str">
        <f>IF(AA25=1,INDEX('[1]Liste des élèves'!$E$13:$E$42,Z25),"")</f>
        <v/>
      </c>
      <c r="AC25" s="5" t="str">
        <f>IF(AA25=1,DAY('[1]Liste des élèves'!F37),"")</f>
        <v/>
      </c>
      <c r="AD25" t="str">
        <f t="shared" si="1"/>
        <v/>
      </c>
    </row>
    <row r="26" spans="26:32" x14ac:dyDescent="0.2">
      <c r="Z26" s="5">
        <f t="shared" si="0"/>
        <v>26</v>
      </c>
      <c r="AA26" s="62">
        <f>IF(MONTH('[1]Liste des élèves'!F38)=9,1,0)</f>
        <v>0</v>
      </c>
      <c r="AB26" t="str">
        <f>IF(AA26=1,INDEX('[1]Liste des élèves'!$E$13:$E$42,Z26),"")</f>
        <v/>
      </c>
      <c r="AC26" s="5" t="str">
        <f>IF(AA26=1,DAY('[1]Liste des élèves'!F38),"")</f>
        <v/>
      </c>
      <c r="AD26" t="str">
        <f t="shared" si="1"/>
        <v/>
      </c>
    </row>
    <row r="27" spans="26:32" x14ac:dyDescent="0.2">
      <c r="Z27" s="5">
        <f t="shared" si="0"/>
        <v>27</v>
      </c>
      <c r="AA27" s="62">
        <f>IF(MONTH('[1]Liste des élèves'!F39)=9,1,0)</f>
        <v>0</v>
      </c>
      <c r="AB27" t="str">
        <f>IF(AA27=1,INDEX('[1]Liste des élèves'!$E$13:$E$42,Z27),"")</f>
        <v/>
      </c>
      <c r="AC27" s="5" t="str">
        <f>IF(AA27=1,DAY('[1]Liste des élèves'!F39),"")</f>
        <v/>
      </c>
      <c r="AD27" t="str">
        <f t="shared" si="1"/>
        <v/>
      </c>
    </row>
    <row r="28" spans="26:32" x14ac:dyDescent="0.2">
      <c r="Z28" s="5">
        <f t="shared" si="0"/>
        <v>28</v>
      </c>
      <c r="AA28" s="62">
        <f>IF(MONTH('[1]Liste des élèves'!F40)=9,1,0)</f>
        <v>0</v>
      </c>
      <c r="AB28" t="str">
        <f>IF(AA28=1,INDEX('[1]Liste des élèves'!$E$13:$E$42,Z28),"")</f>
        <v/>
      </c>
      <c r="AC28" s="5" t="str">
        <f>IF(AA28=1,DAY('[1]Liste des élèves'!F40),"")</f>
        <v/>
      </c>
      <c r="AD28" t="str">
        <f t="shared" si="1"/>
        <v/>
      </c>
    </row>
    <row r="29" spans="26:32" x14ac:dyDescent="0.2">
      <c r="Z29" s="5">
        <f t="shared" si="0"/>
        <v>29</v>
      </c>
      <c r="AA29" s="62">
        <f>IF(MONTH('[1]Liste des élèves'!F41)=9,1,0)</f>
        <v>0</v>
      </c>
      <c r="AB29" t="str">
        <f>IF(AA29=1,INDEX('[1]Liste des élèves'!$E$13:$E$42,Z29),"")</f>
        <v/>
      </c>
      <c r="AC29" s="5" t="str">
        <f>IF(AA29=1,DAY('[1]Liste des élèves'!F41),"")</f>
        <v/>
      </c>
      <c r="AD29" t="str">
        <f t="shared" si="1"/>
        <v/>
      </c>
    </row>
    <row r="30" spans="26:32" x14ac:dyDescent="0.2">
      <c r="Z30" s="5">
        <f t="shared" si="0"/>
        <v>30</v>
      </c>
      <c r="AA30" s="63">
        <f>IF(MONTH('[1]Liste des élèves'!F42)=9,1,0)</f>
        <v>0</v>
      </c>
      <c r="AB30" t="str">
        <f>IF(AA30=1,INDEX('[1]Liste des élèves'!$E$13:$E$42,Z30),"")</f>
        <v/>
      </c>
      <c r="AC30" s="5" t="str">
        <f>IF(AA30=1,DAY('[1]Liste des élèves'!F42),"")</f>
        <v/>
      </c>
      <c r="AD30" t="str">
        <f t="shared" si="1"/>
        <v/>
      </c>
    </row>
    <row r="31" spans="26:32" ht="42.6" customHeight="1" x14ac:dyDescent="0.2">
      <c r="AD31" s="66" t="str">
        <f>TRIM(CONCATENATE(AD1,AD2,AD3,AD4,AD5,AD6,AD7,AD8,AD9,AD10,AD11,AD12,AD13,AD14,AD15,AD16,AD17,AD18,AD19,AD20,AD21,AD22,AD23,AD24,AD25,AD26,AD27,AD28,AD29,AD30))</f>
        <v>Prénom1 le 29 -</v>
      </c>
    </row>
  </sheetData>
  <sheetProtection sheet="1" selectLockedCells="1"/>
  <mergeCells count="3">
    <mergeCell ref="B1:N1"/>
    <mergeCell ref="AF1:AK2"/>
    <mergeCell ref="H14:N14"/>
  </mergeCells>
  <phoneticPr fontId="0" type="noConversion"/>
  <hyperlinks>
    <hyperlink ref="B1:N1" location="Calendrier!A1" tooltip="Retour calendrier" display="Septembre" xr:uid="{00000000-0004-0000-0200-000000000000}"/>
  </hyperlinks>
  <pageMargins left="0.70866141732283472" right="0.70866141732283472" top="0.70866141732283472" bottom="0.70866141732283472" header="0.31496062992125984" footer="0.31496062992125984"/>
  <pageSetup paperSize="9" scale="96" fitToHeight="0" orientation="landscape" r:id="rId1"/>
  <headerFooter alignWithMargins="0">
    <oddFooter xml:space="preserve">&amp;COdile Aubert - http://www.saintpauldevence.info/leprof2.0/
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3">
    <tabColor rgb="FF00B0F0"/>
    <pageSetUpPr fitToPage="1"/>
  </sheetPr>
  <dimension ref="A1:AK31"/>
  <sheetViews>
    <sheetView showGridLines="0" showRowColHeaders="0" topLeftCell="B1" zoomScale="130" zoomScaleNormal="130" workbookViewId="0">
      <selection activeCell="B1" sqref="B1:N1"/>
    </sheetView>
  </sheetViews>
  <sheetFormatPr baseColWidth="10" defaultColWidth="11.5703125" defaultRowHeight="12.75" x14ac:dyDescent="0.2"/>
  <cols>
    <col min="1" max="1" width="2.7109375" customWidth="1"/>
    <col min="2" max="2" width="18" customWidth="1"/>
    <col min="3" max="3" width="1.42578125" customWidth="1"/>
    <col min="4" max="4" width="18" customWidth="1"/>
    <col min="5" max="5" width="1.42578125" customWidth="1"/>
    <col min="6" max="6" width="18" customWidth="1"/>
    <col min="7" max="7" width="1.42578125" customWidth="1"/>
    <col min="8" max="8" width="18" customWidth="1"/>
    <col min="9" max="9" width="1.42578125" customWidth="1"/>
    <col min="10" max="10" width="18" customWidth="1"/>
    <col min="11" max="11" width="1.42578125" customWidth="1"/>
    <col min="12" max="12" width="18" customWidth="1"/>
    <col min="13" max="13" width="1.42578125" customWidth="1"/>
    <col min="14" max="14" width="18" customWidth="1"/>
    <col min="15" max="15" width="9.28515625" customWidth="1"/>
    <col min="16" max="16" width="8.42578125" hidden="1" customWidth="1"/>
    <col min="17" max="25" width="2.28515625" hidden="1" customWidth="1"/>
    <col min="26" max="26" width="6.42578125" hidden="1" customWidth="1"/>
    <col min="27" max="27" width="8.28515625" style="64" hidden="1" customWidth="1"/>
    <col min="28" max="28" width="8.28515625" hidden="1" customWidth="1"/>
    <col min="29" max="29" width="4.42578125" hidden="1" customWidth="1"/>
    <col min="30" max="31" width="11.5703125" hidden="1" customWidth="1"/>
    <col min="32" max="36" width="9.7109375" customWidth="1"/>
    <col min="37" max="37" width="14.42578125" customWidth="1"/>
  </cols>
  <sheetData>
    <row r="1" spans="1:37" ht="22.9" customHeight="1" x14ac:dyDescent="0.2">
      <c r="A1" s="69"/>
      <c r="B1" s="237" t="s">
        <v>28</v>
      </c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1"/>
      <c r="Q1" s="2">
        <f>IF(B4&lt;&gt;"",1,0)</f>
        <v>0</v>
      </c>
      <c r="R1" s="2">
        <f>IF(D4&lt;&gt;"",1,0)</f>
        <v>0</v>
      </c>
      <c r="S1" s="2">
        <f>IF(F4&lt;&gt;"",1,0)</f>
        <v>0</v>
      </c>
      <c r="T1" s="2">
        <f>IF(H4&lt;&gt;"",1,0)</f>
        <v>0</v>
      </c>
      <c r="U1" s="2">
        <f>IF(J4&lt;&gt;"",1,0)</f>
        <v>0</v>
      </c>
      <c r="V1" s="2">
        <f>IF(L4&lt;&gt;"",1,0)</f>
        <v>0</v>
      </c>
      <c r="W1" s="2">
        <f>IF(N4&lt;&gt;"",1,0)</f>
        <v>0</v>
      </c>
      <c r="Z1">
        <v>1</v>
      </c>
      <c r="AA1" s="61">
        <f>IF(MONTH('[1]Liste des élèves'!F13)=10,1,0)</f>
        <v>0</v>
      </c>
      <c r="AB1" t="str">
        <f>IF(AA1=1,INDEX('[1]Liste des élèves'!$E$13:$E$42,Z1),"")</f>
        <v/>
      </c>
      <c r="AC1" s="5" t="str">
        <f>IF(AA1=1,DAY('[1]Liste des élèves'!F13),"")</f>
        <v/>
      </c>
      <c r="AD1" t="str">
        <f>IF(AA1=1,CONCATENATE(AB1," le ",AC1," - "),"")</f>
        <v/>
      </c>
      <c r="AF1" s="230" t="s">
        <v>774</v>
      </c>
      <c r="AG1" s="231"/>
      <c r="AH1" s="231"/>
      <c r="AI1" s="231"/>
      <c r="AJ1" s="231"/>
      <c r="AK1" s="232"/>
    </row>
    <row r="2" spans="1:37" s="5" customFormat="1" ht="22.9" customHeight="1" x14ac:dyDescent="0.2">
      <c r="A2" s="3"/>
      <c r="B2" s="4" t="s">
        <v>21</v>
      </c>
      <c r="C2" s="4"/>
      <c r="D2" s="4" t="s">
        <v>22</v>
      </c>
      <c r="E2" s="4"/>
      <c r="F2" s="4" t="s">
        <v>23</v>
      </c>
      <c r="G2" s="4"/>
      <c r="H2" s="4" t="s">
        <v>24</v>
      </c>
      <c r="I2" s="4"/>
      <c r="J2" s="4" t="s">
        <v>25</v>
      </c>
      <c r="K2" s="4"/>
      <c r="L2" s="4" t="s">
        <v>26</v>
      </c>
      <c r="M2" s="4"/>
      <c r="N2" s="4" t="s">
        <v>20</v>
      </c>
      <c r="O2" s="3"/>
      <c r="Q2" s="2">
        <f>IF(B6&lt;&gt;"",1,0)</f>
        <v>0</v>
      </c>
      <c r="R2" s="2">
        <f>IF(D6&lt;&gt;"",1,0)</f>
        <v>0</v>
      </c>
      <c r="S2" s="2">
        <f>IF(F6&lt;&gt;"",1,0)</f>
        <v>0</v>
      </c>
      <c r="T2" s="2">
        <f>IF(H6&lt;&gt;"",1,0)</f>
        <v>0</v>
      </c>
      <c r="U2" s="2">
        <f>IF(J6&lt;&gt;"",1,0)</f>
        <v>0</v>
      </c>
      <c r="V2" s="2">
        <f>IF(L6&lt;&gt;"",1,0)</f>
        <v>0</v>
      </c>
      <c r="W2" s="2">
        <f>IF(N6&lt;&gt;"",1,0)</f>
        <v>0</v>
      </c>
      <c r="Z2" s="5">
        <f>Z1+1</f>
        <v>2</v>
      </c>
      <c r="AA2" s="61">
        <f>IF(MONTH('[1]Liste des élèves'!F14)=10,1,0)</f>
        <v>0</v>
      </c>
      <c r="AB2" t="str">
        <f>IF(AA2=1,INDEX('[1]Liste des élèves'!$E$13:$E$42,Z2),"")</f>
        <v/>
      </c>
      <c r="AC2" s="5" t="str">
        <f>IF(AA2=1,DAY('[1]Liste des élèves'!F14),"")</f>
        <v/>
      </c>
      <c r="AD2" t="str">
        <f>IF(AA2=1,CONCATENATE(AB2," le ",AC2," - "),"")</f>
        <v/>
      </c>
      <c r="AF2" s="233"/>
      <c r="AG2" s="234"/>
      <c r="AH2" s="234"/>
      <c r="AI2" s="234"/>
      <c r="AJ2" s="234"/>
      <c r="AK2" s="235"/>
    </row>
    <row r="3" spans="1:37" s="31" customFormat="1" ht="13.15" customHeight="1" x14ac:dyDescent="0.2">
      <c r="B3" s="68" t="s">
        <v>35</v>
      </c>
      <c r="D3" s="7" t="s">
        <v>30</v>
      </c>
      <c r="F3" s="7" t="s">
        <v>31</v>
      </c>
      <c r="H3" s="7" t="s">
        <v>32</v>
      </c>
      <c r="J3" s="7" t="s">
        <v>33</v>
      </c>
      <c r="L3" s="7" t="s">
        <v>34</v>
      </c>
      <c r="N3" s="8">
        <v>1</v>
      </c>
      <c r="Q3" s="32">
        <f>IF(B8&lt;&gt;"",1,0)</f>
        <v>0</v>
      </c>
      <c r="R3" s="32">
        <f>IF(D8&lt;&gt;"",1,0)</f>
        <v>0</v>
      </c>
      <c r="S3" s="32">
        <f>IF(F8&lt;&gt;"",1,0)</f>
        <v>0</v>
      </c>
      <c r="T3" s="32">
        <f>IF(H8&lt;&gt;"",1,0)</f>
        <v>0</v>
      </c>
      <c r="U3" s="32">
        <f>IF(J8&lt;&gt;"",1,0)</f>
        <v>0</v>
      </c>
      <c r="V3" s="32">
        <f>IF(L8&lt;&gt;"",1,0)</f>
        <v>0</v>
      </c>
      <c r="W3" s="32">
        <f>IF(N8&lt;&gt;"",1,0)</f>
        <v>0</v>
      </c>
      <c r="Z3" s="5">
        <f t="shared" ref="Z3:Z30" si="0">Z2+1</f>
        <v>3</v>
      </c>
      <c r="AA3" s="61">
        <f>IF(MONTH('[1]Liste des élèves'!F15)=10,1,0)</f>
        <v>0</v>
      </c>
      <c r="AB3" t="str">
        <f>IF(AA3=1,INDEX('[1]Liste des élèves'!$E$13:$E$42,Z3),"")</f>
        <v/>
      </c>
      <c r="AC3" s="5" t="str">
        <f>IF(AA3=1,DAY('[1]Liste des élèves'!F15),"")</f>
        <v/>
      </c>
      <c r="AD3" t="str">
        <f t="shared" ref="AD3:AD30" si="1">IF(AA3=1,CONCATENATE(AB3," le ",AC3," - "),"")</f>
        <v/>
      </c>
      <c r="AF3" s="98"/>
      <c r="AG3" s="98"/>
      <c r="AH3" s="98"/>
      <c r="AI3" s="98"/>
      <c r="AJ3" s="98"/>
      <c r="AK3" s="98"/>
    </row>
    <row r="4" spans="1:37" s="9" customFormat="1" ht="60.6" customHeight="1" x14ac:dyDescent="0.2">
      <c r="B4" s="81" t="str">
        <f>AD31</f>
        <v/>
      </c>
      <c r="C4" s="82"/>
      <c r="D4" s="86"/>
      <c r="E4" s="82"/>
      <c r="F4" s="86"/>
      <c r="G4" s="82"/>
      <c r="H4" s="86"/>
      <c r="I4" s="82"/>
      <c r="J4" s="86"/>
      <c r="K4" s="82"/>
      <c r="L4" s="84"/>
      <c r="M4" s="82"/>
      <c r="N4" s="84"/>
      <c r="Q4" s="9">
        <f>IF(B10&lt;&gt;"",1,0)</f>
        <v>0</v>
      </c>
      <c r="R4" s="9">
        <f>IF(D10&lt;&gt;"",1,0)</f>
        <v>0</v>
      </c>
      <c r="S4" s="9">
        <f>IF(F10&lt;&gt;"",1,0)</f>
        <v>0</v>
      </c>
      <c r="T4" s="9">
        <f>IF(H10&lt;&gt;"",1,0)</f>
        <v>0</v>
      </c>
      <c r="U4" s="9">
        <f>IF(J10&lt;&gt;"",1,0)</f>
        <v>0</v>
      </c>
      <c r="V4" s="9">
        <f>IF(L10&lt;&gt;"",1,0)</f>
        <v>0</v>
      </c>
      <c r="W4" s="9">
        <f>IF(N10&lt;&gt;"",1,0)</f>
        <v>0</v>
      </c>
      <c r="Z4" s="5">
        <f t="shared" si="0"/>
        <v>4</v>
      </c>
      <c r="AA4" s="61">
        <f>IF(MONTH('[1]Liste des élèves'!F16)=10,1,0)</f>
        <v>0</v>
      </c>
      <c r="AB4" t="str">
        <f>IF(AA4=1,INDEX('[1]Liste des élèves'!$E$13:$E$42,Z4),"")</f>
        <v/>
      </c>
      <c r="AC4" s="5" t="str">
        <f>IF(AA4=1,DAY('[1]Liste des élèves'!F16),"")</f>
        <v/>
      </c>
      <c r="AD4" t="str">
        <f t="shared" si="1"/>
        <v/>
      </c>
      <c r="AE4" s="96" t="s">
        <v>767</v>
      </c>
      <c r="AF4" s="99" t="s">
        <v>767</v>
      </c>
      <c r="AG4" s="100"/>
      <c r="AH4" s="100"/>
      <c r="AI4" s="100"/>
      <c r="AJ4" s="100"/>
      <c r="AK4" s="100"/>
    </row>
    <row r="5" spans="1:37" s="33" customFormat="1" ht="13.15" customHeight="1" x14ac:dyDescent="0.2">
      <c r="B5" s="34">
        <f>N3+1</f>
        <v>2</v>
      </c>
      <c r="C5" s="34"/>
      <c r="D5" s="34">
        <f>B5+1</f>
        <v>3</v>
      </c>
      <c r="E5" s="34"/>
      <c r="F5" s="34">
        <f>D5+1</f>
        <v>4</v>
      </c>
      <c r="G5" s="34"/>
      <c r="H5" s="34">
        <f>F5+1</f>
        <v>5</v>
      </c>
      <c r="I5" s="34"/>
      <c r="J5" s="34">
        <f>H5+1</f>
        <v>6</v>
      </c>
      <c r="K5" s="34"/>
      <c r="L5" s="14">
        <f>J5+1</f>
        <v>7</v>
      </c>
      <c r="M5" s="34"/>
      <c r="N5" s="14">
        <f>L5+1</f>
        <v>8</v>
      </c>
      <c r="Q5" s="32">
        <f>IF(B12&lt;&gt;"",1,0)</f>
        <v>0</v>
      </c>
      <c r="R5" s="32">
        <f>IF(D12&lt;&gt;"",1,0)</f>
        <v>0</v>
      </c>
      <c r="S5" s="32">
        <f>IF(F12&lt;&gt;"",1,0)</f>
        <v>0</v>
      </c>
      <c r="T5" s="32">
        <f>IF(H12&lt;&gt;"",1,0)</f>
        <v>0</v>
      </c>
      <c r="U5" s="32">
        <f>IF(J12&lt;&gt;"",1,0)</f>
        <v>0</v>
      </c>
      <c r="V5" s="32">
        <f>IF(L12&lt;&gt;"",1,0)</f>
        <v>0</v>
      </c>
      <c r="W5" s="32">
        <f>IF(N12&lt;&gt;"",1,0)</f>
        <v>0</v>
      </c>
      <c r="Z5" s="5">
        <f t="shared" si="0"/>
        <v>5</v>
      </c>
      <c r="AA5" s="61">
        <f>IF(MONTH('[1]Liste des élèves'!F17)=10,1,0)</f>
        <v>0</v>
      </c>
      <c r="AB5" t="str">
        <f>IF(AA5=1,INDEX('[1]Liste des élèves'!$E$13:$E$42,Z5),"")</f>
        <v/>
      </c>
      <c r="AC5" s="5" t="str">
        <f>IF(AA5=1,DAY('[1]Liste des élèves'!F17),"")</f>
        <v/>
      </c>
      <c r="AD5" t="str">
        <f t="shared" si="1"/>
        <v/>
      </c>
      <c r="AE5" s="97"/>
      <c r="AF5" s="101"/>
      <c r="AG5" s="101"/>
      <c r="AH5" s="101"/>
      <c r="AI5" s="101"/>
      <c r="AJ5" s="101"/>
      <c r="AK5" s="101"/>
    </row>
    <row r="6" spans="1:37" s="9" customFormat="1" ht="60.6" customHeight="1" x14ac:dyDescent="0.2">
      <c r="B6" s="86"/>
      <c r="C6" s="82"/>
      <c r="D6" s="86"/>
      <c r="E6" s="82"/>
      <c r="F6" s="86"/>
      <c r="G6" s="82"/>
      <c r="H6" s="86"/>
      <c r="I6" s="82"/>
      <c r="J6" s="86"/>
      <c r="K6" s="82"/>
      <c r="L6" s="86"/>
      <c r="M6" s="82"/>
      <c r="N6" s="86"/>
      <c r="Q6" s="32">
        <f>IF(B14&lt;&gt;"",1,0)</f>
        <v>0</v>
      </c>
      <c r="R6" s="9">
        <f>IF(B14&lt;&gt;"",1,0)</f>
        <v>0</v>
      </c>
      <c r="S6" s="9">
        <f>IF(F14&lt;&gt;"",1,0)</f>
        <v>0</v>
      </c>
      <c r="T6" s="9">
        <f>IF(H14&lt;&gt;"",1,0)</f>
        <v>0</v>
      </c>
      <c r="U6" s="9">
        <f>IF(J14&lt;&gt;"",1,0)</f>
        <v>0</v>
      </c>
      <c r="V6" s="9">
        <f>IF(L14&lt;&gt;"",1,0)</f>
        <v>0</v>
      </c>
      <c r="W6" s="9">
        <f>IF(N14&lt;&gt;"",1,0)</f>
        <v>0</v>
      </c>
      <c r="Z6" s="5">
        <f t="shared" si="0"/>
        <v>6</v>
      </c>
      <c r="AA6" s="61">
        <f>IF(MONTH('[1]Liste des élèves'!F18)=10,1,0)</f>
        <v>0</v>
      </c>
      <c r="AB6" t="str">
        <f>IF(AA6=1,INDEX('[1]Liste des élèves'!$E$13:$E$42,Z6),"")</f>
        <v/>
      </c>
      <c r="AC6" s="5" t="str">
        <f>IF(AA6=1,DAY('[1]Liste des élèves'!F18),"")</f>
        <v/>
      </c>
      <c r="AD6" t="str">
        <f t="shared" si="1"/>
        <v/>
      </c>
      <c r="AE6" s="96" t="s">
        <v>768</v>
      </c>
      <c r="AF6" s="99" t="s">
        <v>773</v>
      </c>
      <c r="AG6" s="100"/>
      <c r="AH6" s="100"/>
      <c r="AI6" s="100"/>
      <c r="AJ6" s="100"/>
      <c r="AK6" s="100"/>
    </row>
    <row r="7" spans="1:37" s="33" customFormat="1" ht="13.15" customHeight="1" x14ac:dyDescent="0.2">
      <c r="B7" s="34">
        <f>N5+1</f>
        <v>9</v>
      </c>
      <c r="C7" s="34"/>
      <c r="D7" s="34">
        <f>B7+1</f>
        <v>10</v>
      </c>
      <c r="E7" s="34"/>
      <c r="F7" s="34">
        <f>D7+1</f>
        <v>11</v>
      </c>
      <c r="G7" s="34"/>
      <c r="H7" s="34">
        <f>F7+1</f>
        <v>12</v>
      </c>
      <c r="I7" s="34"/>
      <c r="J7" s="34">
        <f>H7+1</f>
        <v>13</v>
      </c>
      <c r="K7" s="34"/>
      <c r="L7" s="14">
        <f>J7+1</f>
        <v>14</v>
      </c>
      <c r="M7" s="34"/>
      <c r="N7" s="14">
        <f>L7+1</f>
        <v>15</v>
      </c>
      <c r="Q7" s="32">
        <f>IF(B16&lt;&gt;"",1,0)</f>
        <v>0</v>
      </c>
      <c r="R7" s="32">
        <f>IF(B14&lt;&gt;"",1,0)</f>
        <v>0</v>
      </c>
      <c r="S7" s="32">
        <f>IF(F14&lt;&gt;"",1,0)</f>
        <v>0</v>
      </c>
      <c r="T7" s="32">
        <f>IF(H14&lt;&gt;"",1,0)</f>
        <v>0</v>
      </c>
      <c r="U7" s="32">
        <f>IF(J14&lt;&gt;"",1,0)</f>
        <v>0</v>
      </c>
      <c r="V7" s="32">
        <f>IF(L14&lt;&gt;"",1,0)</f>
        <v>0</v>
      </c>
      <c r="W7" s="32">
        <f>IF(N14&lt;&gt;"",1,0)</f>
        <v>0</v>
      </c>
      <c r="Z7" s="5">
        <f t="shared" si="0"/>
        <v>7</v>
      </c>
      <c r="AA7" s="61">
        <f>IF(MONTH('[1]Liste des élèves'!F19)=10,1,0)</f>
        <v>0</v>
      </c>
      <c r="AB7" t="str">
        <f>IF(AA7=1,INDEX('[1]Liste des élèves'!$E$13:$E$42,Z7),"")</f>
        <v/>
      </c>
      <c r="AC7" s="5" t="str">
        <f>IF(AA7=1,DAY('[1]Liste des élèves'!F19),"")</f>
        <v/>
      </c>
      <c r="AD7" t="str">
        <f t="shared" si="1"/>
        <v/>
      </c>
      <c r="AE7" s="97"/>
      <c r="AF7" s="101"/>
      <c r="AG7" s="101"/>
      <c r="AH7" s="101"/>
      <c r="AI7" s="101"/>
      <c r="AJ7" s="101"/>
      <c r="AK7" s="101"/>
    </row>
    <row r="8" spans="1:37" s="9" customFormat="1" ht="60.6" customHeight="1" x14ac:dyDescent="0.2">
      <c r="B8" s="86"/>
      <c r="C8" s="82"/>
      <c r="D8" s="86"/>
      <c r="E8" s="82"/>
      <c r="F8" s="86"/>
      <c r="G8" s="82"/>
      <c r="H8" s="86"/>
      <c r="I8" s="82"/>
      <c r="J8" s="86"/>
      <c r="K8" s="82"/>
      <c r="L8" s="86"/>
      <c r="M8" s="82"/>
      <c r="N8" s="86"/>
      <c r="Q8" s="9">
        <f>IF(B16&lt;&gt;"",1,0)</f>
        <v>0</v>
      </c>
      <c r="R8" s="9">
        <f>IF(D16&lt;&gt;"",1,0)</f>
        <v>0</v>
      </c>
      <c r="S8" s="9">
        <f>IF(F16&lt;&gt;"",1,0)</f>
        <v>0</v>
      </c>
      <c r="T8" s="9">
        <f>IF(H16&lt;&gt;"",1,0)</f>
        <v>0</v>
      </c>
      <c r="U8" s="9">
        <f>IF(J16&lt;&gt;"",1,0)</f>
        <v>0</v>
      </c>
      <c r="V8" s="9">
        <f>IF(L16&lt;&gt;"",1,0)</f>
        <v>0</v>
      </c>
      <c r="W8" s="9">
        <f>IF(N16&lt;&gt;"",1,0)</f>
        <v>0</v>
      </c>
      <c r="Z8" s="5">
        <f t="shared" si="0"/>
        <v>8</v>
      </c>
      <c r="AA8" s="61">
        <f>IF(MONTH('[1]Liste des élèves'!F20)=10,1,0)</f>
        <v>0</v>
      </c>
      <c r="AB8" t="str">
        <f>IF(AA8=1,INDEX('[1]Liste des élèves'!$E$13:$E$42,Z8),"")</f>
        <v/>
      </c>
      <c r="AC8" s="5" t="str">
        <f>IF(AA8=1,DAY('[1]Liste des élèves'!F20),"")</f>
        <v/>
      </c>
      <c r="AD8" t="str">
        <f t="shared" si="1"/>
        <v/>
      </c>
      <c r="AE8" s="96" t="s">
        <v>771</v>
      </c>
      <c r="AF8" s="99" t="s">
        <v>771</v>
      </c>
      <c r="AG8" s="100"/>
      <c r="AH8" s="100"/>
      <c r="AI8" s="100"/>
      <c r="AJ8" s="100"/>
      <c r="AK8" s="100"/>
    </row>
    <row r="9" spans="1:37" s="33" customFormat="1" ht="13.15" customHeight="1" x14ac:dyDescent="0.2">
      <c r="B9" s="34">
        <f>N7+1</f>
        <v>16</v>
      </c>
      <c r="C9" s="34"/>
      <c r="D9" s="34">
        <f>B9+1</f>
        <v>17</v>
      </c>
      <c r="E9" s="34"/>
      <c r="F9" s="34">
        <f>D9+1</f>
        <v>18</v>
      </c>
      <c r="G9" s="34"/>
      <c r="H9" s="34">
        <f>F9+1</f>
        <v>19</v>
      </c>
      <c r="I9" s="34"/>
      <c r="J9" s="34">
        <f>H9+1</f>
        <v>20</v>
      </c>
      <c r="K9" s="34"/>
      <c r="L9" s="14">
        <f>J9+1</f>
        <v>21</v>
      </c>
      <c r="M9" s="34"/>
      <c r="N9" s="14">
        <f>L9+1</f>
        <v>22</v>
      </c>
      <c r="Q9" s="32">
        <f>IF(B16&lt;&gt;"",1,0)</f>
        <v>0</v>
      </c>
      <c r="R9" s="32">
        <f>IF(D16&lt;&gt;"",1,0)</f>
        <v>0</v>
      </c>
      <c r="S9" s="32">
        <f>IF(F16&lt;&gt;"",1,0)</f>
        <v>0</v>
      </c>
      <c r="T9" s="32">
        <f>IF(H16&lt;&gt;"",1,0)</f>
        <v>0</v>
      </c>
      <c r="U9" s="32">
        <f>IF(J16&lt;&gt;"",1,0)</f>
        <v>0</v>
      </c>
      <c r="V9" s="32">
        <f>IF(L16&lt;&gt;"",1,0)</f>
        <v>0</v>
      </c>
      <c r="W9" s="32">
        <f>IF(N16&lt;&gt;"",1,0)</f>
        <v>0</v>
      </c>
      <c r="Z9" s="5">
        <f t="shared" si="0"/>
        <v>9</v>
      </c>
      <c r="AA9" s="61">
        <f>IF(MONTH('[1]Liste des élèves'!F21)=10,1,0)</f>
        <v>0</v>
      </c>
      <c r="AB9" t="str">
        <f>IF(AA9=1,INDEX('[1]Liste des élèves'!$E$13:$E$42,Z9),"")</f>
        <v/>
      </c>
      <c r="AC9" s="5" t="str">
        <f>IF(AA9=1,DAY('[1]Liste des élèves'!F21),"")</f>
        <v/>
      </c>
      <c r="AD9" t="str">
        <f t="shared" si="1"/>
        <v/>
      </c>
      <c r="AE9" s="96" t="s">
        <v>772</v>
      </c>
      <c r="AF9" s="99" t="s">
        <v>772</v>
      </c>
      <c r="AG9" s="101"/>
      <c r="AH9" s="101"/>
      <c r="AI9" s="101"/>
      <c r="AJ9" s="101"/>
      <c r="AK9" s="101"/>
    </row>
    <row r="10" spans="1:37" s="9" customFormat="1" ht="60.6" customHeight="1" x14ac:dyDescent="0.2">
      <c r="B10" s="86"/>
      <c r="C10" s="82"/>
      <c r="D10" s="86"/>
      <c r="E10" s="82"/>
      <c r="F10" s="86"/>
      <c r="G10" s="82"/>
      <c r="H10" s="86"/>
      <c r="I10" s="82"/>
      <c r="J10" s="86"/>
      <c r="K10" s="82"/>
      <c r="L10" s="86"/>
      <c r="M10" s="82"/>
      <c r="N10" s="86"/>
      <c r="Q10" s="9">
        <f>IF(B18&lt;&gt;"",1,0)</f>
        <v>0</v>
      </c>
      <c r="R10" s="9">
        <f>IF(D18&lt;&gt;"",1,0)</f>
        <v>0</v>
      </c>
      <c r="S10" s="9">
        <f>IF(F18&lt;&gt;"",1,0)</f>
        <v>0</v>
      </c>
      <c r="T10" s="9">
        <f>IF(H18&lt;&gt;"",1,0)</f>
        <v>0</v>
      </c>
      <c r="U10" s="9">
        <f>IF(J18&lt;&gt;"",1,0)</f>
        <v>0</v>
      </c>
      <c r="V10" s="9">
        <f>IF(L18&lt;&gt;"",1,0)</f>
        <v>0</v>
      </c>
      <c r="W10" s="9">
        <f>IF(N18&lt;&gt;"",1,0)</f>
        <v>0</v>
      </c>
      <c r="Z10" s="5">
        <f t="shared" si="0"/>
        <v>10</v>
      </c>
      <c r="AA10" s="61">
        <f>IF(MONTH('[1]Liste des élèves'!F22)=10,1,0)</f>
        <v>0</v>
      </c>
      <c r="AB10" t="str">
        <f>IF(AA10=1,INDEX('[1]Liste des élèves'!$E$13:$E$42,Z10),"")</f>
        <v/>
      </c>
      <c r="AC10" s="5" t="str">
        <f>IF(AA10=1,DAY('[1]Liste des élèves'!F22),"")</f>
        <v/>
      </c>
      <c r="AD10" t="str">
        <f t="shared" si="1"/>
        <v/>
      </c>
      <c r="AF10" s="100"/>
      <c r="AG10" s="100"/>
      <c r="AH10" s="100"/>
      <c r="AI10" s="100"/>
      <c r="AJ10" s="100"/>
      <c r="AK10" s="100"/>
    </row>
    <row r="11" spans="1:37" s="33" customFormat="1" ht="13.15" customHeight="1" x14ac:dyDescent="0.2">
      <c r="B11" s="34">
        <f>N9+1</f>
        <v>23</v>
      </c>
      <c r="C11" s="34"/>
      <c r="D11" s="34">
        <f>B11+1</f>
        <v>24</v>
      </c>
      <c r="E11" s="34"/>
      <c r="F11" s="34">
        <f>D11+1</f>
        <v>25</v>
      </c>
      <c r="G11" s="34"/>
      <c r="H11" s="34">
        <f>F11+1</f>
        <v>26</v>
      </c>
      <c r="I11" s="34"/>
      <c r="J11" s="34">
        <f>H11+1</f>
        <v>27</v>
      </c>
      <c r="K11" s="6"/>
      <c r="L11" s="14">
        <f>J11+1</f>
        <v>28</v>
      </c>
      <c r="M11" s="6"/>
      <c r="N11" s="14">
        <f>L11+1</f>
        <v>29</v>
      </c>
      <c r="Q11" s="32">
        <f>IF(B18&lt;&gt;"",1,0)</f>
        <v>0</v>
      </c>
      <c r="R11" s="32">
        <f>IF(D18&lt;&gt;"",1,0)</f>
        <v>0</v>
      </c>
      <c r="S11" s="32">
        <f>IF(F18&lt;&gt;"",1,0)</f>
        <v>0</v>
      </c>
      <c r="T11" s="32">
        <f>IF(H18&lt;&gt;"",1,0)</f>
        <v>0</v>
      </c>
      <c r="U11" s="32">
        <f>IF(J18&lt;&gt;"",1,0)</f>
        <v>0</v>
      </c>
      <c r="V11" s="32">
        <f>IF(L18&lt;&gt;"",1,0)</f>
        <v>0</v>
      </c>
      <c r="W11" s="32">
        <f>IF(N18&lt;&gt;"",1,0)</f>
        <v>0</v>
      </c>
      <c r="Z11" s="5">
        <f t="shared" si="0"/>
        <v>11</v>
      </c>
      <c r="AA11" s="61">
        <f>IF(MONTH('[1]Liste des élèves'!F23)=10,1,0)</f>
        <v>0</v>
      </c>
      <c r="AB11" t="str">
        <f>IF(AA11=1,INDEX('[1]Liste des élèves'!$E$13:$E$42,Z11),"")</f>
        <v/>
      </c>
      <c r="AC11" s="5" t="str">
        <f>IF(AA11=1,DAY('[1]Liste des élèves'!F23),"")</f>
        <v/>
      </c>
      <c r="AD11" t="str">
        <f t="shared" si="1"/>
        <v/>
      </c>
      <c r="AF11" s="101"/>
      <c r="AG11" s="101"/>
      <c r="AH11" s="101"/>
      <c r="AI11" s="101"/>
      <c r="AJ11" s="101"/>
      <c r="AK11" s="101"/>
    </row>
    <row r="12" spans="1:37" s="9" customFormat="1" ht="60.6" customHeight="1" x14ac:dyDescent="0.2">
      <c r="B12" s="86"/>
      <c r="C12" s="82"/>
      <c r="D12" s="86"/>
      <c r="E12" s="82"/>
      <c r="F12" s="86"/>
      <c r="G12" s="82"/>
      <c r="H12" s="86"/>
      <c r="I12" s="82"/>
      <c r="J12" s="83"/>
      <c r="K12" s="82"/>
      <c r="L12" s="83"/>
      <c r="M12" s="82"/>
      <c r="N12" s="83"/>
      <c r="Q12" s="9">
        <f>IF(B20&lt;&gt;"",1,0)</f>
        <v>0</v>
      </c>
      <c r="R12" s="9">
        <f>IF(D20&lt;&gt;"",1,0)</f>
        <v>0</v>
      </c>
      <c r="S12" s="9">
        <f>IF(F20&lt;&gt;"",1,0)</f>
        <v>0</v>
      </c>
      <c r="T12" s="9">
        <f>IF(H20&lt;&gt;"",1,0)</f>
        <v>0</v>
      </c>
      <c r="U12" s="9">
        <f>IF(J20&lt;&gt;"",1,0)</f>
        <v>0</v>
      </c>
      <c r="V12" s="9">
        <f>IF(L20&lt;&gt;"",1,0)</f>
        <v>0</v>
      </c>
      <c r="W12" s="9">
        <f>IF(N20&lt;&gt;"",1,0)</f>
        <v>0</v>
      </c>
      <c r="Z12" s="5">
        <f t="shared" si="0"/>
        <v>12</v>
      </c>
      <c r="AA12" s="61">
        <f>IF(MONTH('[1]Liste des élèves'!F24)=10,1,0)</f>
        <v>0</v>
      </c>
      <c r="AB12" t="str">
        <f>IF(AA12=1,INDEX('[1]Liste des élèves'!$E$13:$E$42,Z12),"")</f>
        <v/>
      </c>
      <c r="AC12" s="5" t="str">
        <f>IF(AA12=1,DAY('[1]Liste des élèves'!F24),"")</f>
        <v/>
      </c>
      <c r="AD12" t="str">
        <f t="shared" si="1"/>
        <v/>
      </c>
      <c r="AF12" s="100"/>
      <c r="AG12" s="100"/>
      <c r="AH12" s="100"/>
      <c r="AI12" s="100"/>
      <c r="AJ12" s="100"/>
      <c r="AK12" s="100"/>
    </row>
    <row r="13" spans="1:37" s="33" customFormat="1" ht="13.15" customHeight="1" x14ac:dyDescent="0.2">
      <c r="B13" s="33">
        <f>N11+1</f>
        <v>30</v>
      </c>
      <c r="C13" s="34"/>
      <c r="D13" s="34">
        <f>B13+1</f>
        <v>31</v>
      </c>
      <c r="E13" s="34"/>
      <c r="F13" s="7" t="s">
        <v>27</v>
      </c>
      <c r="G13" s="34"/>
      <c r="H13" s="34"/>
      <c r="I13" s="34"/>
      <c r="J13" s="34"/>
      <c r="K13" s="34"/>
      <c r="L13" s="34"/>
      <c r="M13" s="34"/>
      <c r="N13" s="34"/>
      <c r="Z13" s="5">
        <f t="shared" si="0"/>
        <v>13</v>
      </c>
      <c r="AA13" s="61">
        <f>IF(MONTH('[1]Liste des élèves'!F25)=10,1,0)</f>
        <v>0</v>
      </c>
      <c r="AB13" t="str">
        <f>IF(AA13=1,INDEX('[1]Liste des élèves'!$E$13:$E$42,Z13),"")</f>
        <v/>
      </c>
      <c r="AC13" s="5" t="str">
        <f>IF(AA13=1,DAY('[1]Liste des élèves'!F25),"")</f>
        <v/>
      </c>
      <c r="AD13" t="str">
        <f t="shared" si="1"/>
        <v/>
      </c>
      <c r="AF13" s="101"/>
      <c r="AG13" s="101"/>
      <c r="AH13" s="101"/>
      <c r="AI13" s="101"/>
      <c r="AJ13" s="101"/>
      <c r="AK13" s="101"/>
    </row>
    <row r="14" spans="1:37" s="9" customFormat="1" ht="60.6" customHeight="1" x14ac:dyDescent="0.2">
      <c r="B14" s="86"/>
      <c r="C14" s="102"/>
      <c r="D14" s="86"/>
      <c r="E14" s="102"/>
      <c r="F14" s="238"/>
      <c r="G14" s="238"/>
      <c r="H14" s="238"/>
      <c r="I14" s="238"/>
      <c r="J14" s="238"/>
      <c r="K14" s="238"/>
      <c r="L14" s="238"/>
      <c r="M14" s="238"/>
      <c r="N14" s="238"/>
      <c r="Z14" s="5">
        <f t="shared" si="0"/>
        <v>14</v>
      </c>
      <c r="AA14" s="61">
        <f>IF(MONTH('[1]Liste des élèves'!F26)=10,1,0)</f>
        <v>0</v>
      </c>
      <c r="AB14" t="str">
        <f>IF(AA14=1,INDEX('[1]Liste des élèves'!$E$13:$E$42,Z14),"")</f>
        <v/>
      </c>
      <c r="AC14" s="5" t="str">
        <f>IF(AA14=1,DAY('[1]Liste des élèves'!F26),"")</f>
        <v/>
      </c>
      <c r="AD14" t="str">
        <f t="shared" si="1"/>
        <v/>
      </c>
      <c r="AF14" s="100"/>
      <c r="AG14" s="100"/>
      <c r="AH14" s="100"/>
      <c r="AI14" s="100"/>
      <c r="AJ14" s="100"/>
      <c r="AK14" s="100"/>
    </row>
    <row r="15" spans="1:37" x14ac:dyDescent="0.2">
      <c r="Z15" s="5">
        <f t="shared" si="0"/>
        <v>15</v>
      </c>
      <c r="AA15" s="61">
        <f>IF(MONTH('[1]Liste des élèves'!F27)=10,1,0)</f>
        <v>0</v>
      </c>
      <c r="AB15" t="str">
        <f>IF(AA15=1,INDEX('[1]Liste des élèves'!$E$13:$E$42,Z15),"")</f>
        <v/>
      </c>
      <c r="AC15" s="5" t="str">
        <f>IF(AA15=1,DAY('[1]Liste des élèves'!F27),"")</f>
        <v/>
      </c>
      <c r="AD15" t="str">
        <f t="shared" si="1"/>
        <v/>
      </c>
    </row>
    <row r="16" spans="1:37" x14ac:dyDescent="0.2">
      <c r="Z16" s="5">
        <f t="shared" si="0"/>
        <v>16</v>
      </c>
      <c r="AA16" s="61">
        <f>IF(MONTH('[1]Liste des élèves'!F28)=10,1,0)</f>
        <v>0</v>
      </c>
      <c r="AB16" t="str">
        <f>IF(AA16=1,INDEX('[1]Liste des élèves'!$E$13:$E$42,Z16),"")</f>
        <v/>
      </c>
      <c r="AC16" s="5" t="str">
        <f>IF(AA16=1,DAY('[1]Liste des élèves'!F28),"")</f>
        <v/>
      </c>
      <c r="AD16" t="str">
        <f t="shared" si="1"/>
        <v/>
      </c>
    </row>
    <row r="17" spans="26:30" x14ac:dyDescent="0.2">
      <c r="Z17" s="5">
        <f t="shared" si="0"/>
        <v>17</v>
      </c>
      <c r="AA17" s="61">
        <f>IF(MONTH('[1]Liste des élèves'!F29)=10,1,0)</f>
        <v>0</v>
      </c>
      <c r="AB17" t="str">
        <f>IF(AA17=1,INDEX('[1]Liste des élèves'!$E$13:$E$42,Z17),"")</f>
        <v/>
      </c>
      <c r="AC17" s="5" t="str">
        <f>IF(AA17=1,DAY('[1]Liste des élèves'!F29),"")</f>
        <v/>
      </c>
      <c r="AD17" t="str">
        <f t="shared" si="1"/>
        <v/>
      </c>
    </row>
    <row r="18" spans="26:30" x14ac:dyDescent="0.2">
      <c r="Z18" s="5">
        <f t="shared" si="0"/>
        <v>18</v>
      </c>
      <c r="AA18" s="61">
        <f>IF(MONTH('[1]Liste des élèves'!F30)=10,1,0)</f>
        <v>0</v>
      </c>
      <c r="AB18" t="str">
        <f>IF(AA18=1,INDEX('[1]Liste des élèves'!$E$13:$E$42,Z18),"")</f>
        <v/>
      </c>
      <c r="AC18" s="5" t="str">
        <f>IF(AA18=1,DAY('[1]Liste des élèves'!F30),"")</f>
        <v/>
      </c>
      <c r="AD18" t="str">
        <f t="shared" si="1"/>
        <v/>
      </c>
    </row>
    <row r="19" spans="26:30" x14ac:dyDescent="0.2">
      <c r="Z19" s="5">
        <f t="shared" si="0"/>
        <v>19</v>
      </c>
      <c r="AA19" s="61">
        <f>IF(MONTH('[1]Liste des élèves'!F31)=10,1,0)</f>
        <v>0</v>
      </c>
      <c r="AB19" t="str">
        <f>IF(AA19=1,INDEX('[1]Liste des élèves'!$E$13:$E$42,Z19),"")</f>
        <v/>
      </c>
      <c r="AC19" s="5" t="str">
        <f>IF(AA19=1,DAY('[1]Liste des élèves'!F31),"")</f>
        <v/>
      </c>
      <c r="AD19" t="str">
        <f t="shared" si="1"/>
        <v/>
      </c>
    </row>
    <row r="20" spans="26:30" x14ac:dyDescent="0.2">
      <c r="Z20" s="5">
        <f t="shared" si="0"/>
        <v>20</v>
      </c>
      <c r="AA20" s="61">
        <f>IF(MONTH('[1]Liste des élèves'!F32)=10,1,0)</f>
        <v>0</v>
      </c>
      <c r="AB20" t="str">
        <f>IF(AA20=1,INDEX('[1]Liste des élèves'!$E$13:$E$42,Z20),"")</f>
        <v/>
      </c>
      <c r="AC20" s="5" t="str">
        <f>IF(AA20=1,DAY('[1]Liste des élèves'!F32),"")</f>
        <v/>
      </c>
      <c r="AD20" t="str">
        <f t="shared" si="1"/>
        <v/>
      </c>
    </row>
    <row r="21" spans="26:30" x14ac:dyDescent="0.2">
      <c r="Z21" s="5">
        <f t="shared" si="0"/>
        <v>21</v>
      </c>
      <c r="AA21" s="61">
        <f>IF(MONTH('[1]Liste des élèves'!F33)=10,1,0)</f>
        <v>0</v>
      </c>
      <c r="AB21" t="str">
        <f>IF(AA21=1,INDEX('[1]Liste des élèves'!$E$13:$E$42,Z21),"")</f>
        <v/>
      </c>
      <c r="AC21" s="5" t="str">
        <f>IF(AA21=1,DAY('[1]Liste des élèves'!F33),"")</f>
        <v/>
      </c>
      <c r="AD21" t="str">
        <f t="shared" si="1"/>
        <v/>
      </c>
    </row>
    <row r="22" spans="26:30" x14ac:dyDescent="0.2">
      <c r="Z22" s="5">
        <f t="shared" si="0"/>
        <v>22</v>
      </c>
      <c r="AA22" s="61">
        <f>IF(MONTH('[1]Liste des élèves'!F34)=10,1,0)</f>
        <v>0</v>
      </c>
      <c r="AB22" t="str">
        <f>IF(AA22=1,INDEX('[1]Liste des élèves'!$E$13:$E$42,Z22),"")</f>
        <v/>
      </c>
      <c r="AC22" s="5" t="str">
        <f>IF(AA22=1,DAY('[1]Liste des élèves'!F34),"")</f>
        <v/>
      </c>
      <c r="AD22" t="str">
        <f t="shared" si="1"/>
        <v/>
      </c>
    </row>
    <row r="23" spans="26:30" x14ac:dyDescent="0.2">
      <c r="Z23" s="5">
        <f t="shared" si="0"/>
        <v>23</v>
      </c>
      <c r="AA23" s="61">
        <f>IF(MONTH('[1]Liste des élèves'!F35)=10,1,0)</f>
        <v>0</v>
      </c>
      <c r="AB23" t="str">
        <f>IF(AA23=1,INDEX('[1]Liste des élèves'!$E$13:$E$42,Z23),"")</f>
        <v/>
      </c>
      <c r="AC23" s="5" t="str">
        <f>IF(AA23=1,DAY('[1]Liste des élèves'!F35),"")</f>
        <v/>
      </c>
      <c r="AD23" t="str">
        <f t="shared" si="1"/>
        <v/>
      </c>
    </row>
    <row r="24" spans="26:30" x14ac:dyDescent="0.2">
      <c r="Z24" s="5">
        <f t="shared" si="0"/>
        <v>24</v>
      </c>
      <c r="AA24" s="61">
        <f>IF(MONTH('[1]Liste des élèves'!F36)=10,1,0)</f>
        <v>0</v>
      </c>
      <c r="AB24" t="str">
        <f>IF(AA24=1,INDEX('[1]Liste des élèves'!$E$13:$E$42,Z24),"")</f>
        <v/>
      </c>
      <c r="AC24" s="5" t="str">
        <f>IF(AA24=1,DAY('[1]Liste des élèves'!F36),"")</f>
        <v/>
      </c>
      <c r="AD24" t="str">
        <f t="shared" si="1"/>
        <v/>
      </c>
    </row>
    <row r="25" spans="26:30" x14ac:dyDescent="0.2">
      <c r="Z25" s="5">
        <f t="shared" si="0"/>
        <v>25</v>
      </c>
      <c r="AA25" s="61">
        <f>IF(MONTH('[1]Liste des élèves'!F37)=10,1,0)</f>
        <v>0</v>
      </c>
      <c r="AB25" t="str">
        <f>IF(AA25=1,INDEX('[1]Liste des élèves'!$E$13:$E$42,Z25),"")</f>
        <v/>
      </c>
      <c r="AC25" s="5" t="str">
        <f>IF(AA25=1,DAY('[1]Liste des élèves'!F37),"")</f>
        <v/>
      </c>
      <c r="AD25" t="str">
        <f t="shared" si="1"/>
        <v/>
      </c>
    </row>
    <row r="26" spans="26:30" x14ac:dyDescent="0.2">
      <c r="Z26" s="5">
        <f t="shared" si="0"/>
        <v>26</v>
      </c>
      <c r="AA26" s="61">
        <f>IF(MONTH('[1]Liste des élèves'!F38)=10,1,0)</f>
        <v>0</v>
      </c>
      <c r="AB26" t="str">
        <f>IF(AA26=1,INDEX('[1]Liste des élèves'!$E$13:$E$42,Z26),"")</f>
        <v/>
      </c>
      <c r="AC26" s="5" t="str">
        <f>IF(AA26=1,DAY('[1]Liste des élèves'!F38),"")</f>
        <v/>
      </c>
      <c r="AD26" t="str">
        <f t="shared" si="1"/>
        <v/>
      </c>
    </row>
    <row r="27" spans="26:30" x14ac:dyDescent="0.2">
      <c r="Z27" s="5">
        <f t="shared" si="0"/>
        <v>27</v>
      </c>
      <c r="AA27" s="61">
        <f>IF(MONTH('[1]Liste des élèves'!F39)=10,1,0)</f>
        <v>0</v>
      </c>
      <c r="AB27" t="str">
        <f>IF(AA27=1,INDEX('[1]Liste des élèves'!$E$13:$E$42,Z27),"")</f>
        <v/>
      </c>
      <c r="AC27" s="5" t="str">
        <f>IF(AA27=1,DAY('[1]Liste des élèves'!F39),"")</f>
        <v/>
      </c>
      <c r="AD27" t="str">
        <f t="shared" si="1"/>
        <v/>
      </c>
    </row>
    <row r="28" spans="26:30" x14ac:dyDescent="0.2">
      <c r="Z28" s="5">
        <f t="shared" si="0"/>
        <v>28</v>
      </c>
      <c r="AA28" s="61">
        <f>IF(MONTH('[1]Liste des élèves'!F40)=10,1,0)</f>
        <v>0</v>
      </c>
      <c r="AB28" t="str">
        <f>IF(AA28=1,INDEX('[1]Liste des élèves'!$E$13:$E$42,Z28),"")</f>
        <v/>
      </c>
      <c r="AC28" s="5" t="str">
        <f>IF(AA28=1,DAY('[1]Liste des élèves'!F40),"")</f>
        <v/>
      </c>
      <c r="AD28" t="str">
        <f t="shared" si="1"/>
        <v/>
      </c>
    </row>
    <row r="29" spans="26:30" x14ac:dyDescent="0.2">
      <c r="Z29" s="5">
        <f t="shared" si="0"/>
        <v>29</v>
      </c>
      <c r="AA29" s="61">
        <f>IF(MONTH('[1]Liste des élèves'!F41)=10,1,0)</f>
        <v>0</v>
      </c>
      <c r="AB29" t="str">
        <f>IF(AA29=1,INDEX('[1]Liste des élèves'!$E$13:$E$42,Z29),"")</f>
        <v/>
      </c>
      <c r="AC29" s="5" t="str">
        <f>IF(AA29=1,DAY('[1]Liste des élèves'!F41),"")</f>
        <v/>
      </c>
      <c r="AD29" t="str">
        <f t="shared" si="1"/>
        <v/>
      </c>
    </row>
    <row r="30" spans="26:30" x14ac:dyDescent="0.2">
      <c r="Z30" s="5">
        <f t="shared" si="0"/>
        <v>30</v>
      </c>
      <c r="AA30" s="61">
        <f>IF(MONTH('[1]Liste des élèves'!F42)=10,1,0)</f>
        <v>0</v>
      </c>
      <c r="AB30" t="str">
        <f>IF(AA30=1,INDEX('[1]Liste des élèves'!$E$13:$E$42,Z30),"")</f>
        <v/>
      </c>
      <c r="AC30" s="5" t="str">
        <f>IF(AA30=1,DAY('[1]Liste des élèves'!F42),"")</f>
        <v/>
      </c>
      <c r="AD30" t="str">
        <f t="shared" si="1"/>
        <v/>
      </c>
    </row>
    <row r="31" spans="26:30" x14ac:dyDescent="0.2">
      <c r="AD31" s="66" t="str">
        <f>TRIM(CONCATENATE(AD1,AD2,AD3,AD4,AD5,AD6,AD7,AD8,AD9,AD10,AD11,AD12,AD13,AD14,AD15,AD16,AD17,AD18,AD19,AD20,AD21,AD22,AD23,AD24,AD25,AD26,AD27,AD28,AD29,AD30))</f>
        <v/>
      </c>
    </row>
  </sheetData>
  <sheetProtection sheet="1" selectLockedCells="1"/>
  <mergeCells count="3">
    <mergeCell ref="B1:N1"/>
    <mergeCell ref="AF1:AK2"/>
    <mergeCell ref="F14:N14"/>
  </mergeCells>
  <hyperlinks>
    <hyperlink ref="B1:N1" location="Calendrier!A1" tooltip="Retour calendrier" display="Octobre" xr:uid="{00000000-0004-0000-0300-000000000000}"/>
  </hyperlinks>
  <pageMargins left="0.70866141732283472" right="0.70866141732283472" top="0.70866141732283472" bottom="0.70866141732283472" header="0.31496062992125984" footer="0.31496062992125984"/>
  <pageSetup paperSize="9" scale="96" fitToHeight="0" orientation="landscape" r:id="rId1"/>
  <headerFooter alignWithMargins="0">
    <oddFooter xml:space="preserve">&amp;COdile Aubert - http://www.saintpauldevence.info/leprof2.0/
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4">
    <tabColor rgb="FFFF0000"/>
    <pageSetUpPr fitToPage="1"/>
  </sheetPr>
  <dimension ref="A1:AK32"/>
  <sheetViews>
    <sheetView showGridLines="0" showRowColHeaders="0" zoomScale="145" zoomScaleNormal="145" workbookViewId="0">
      <selection activeCell="B12" sqref="B12"/>
    </sheetView>
  </sheetViews>
  <sheetFormatPr baseColWidth="10" defaultColWidth="11.5703125" defaultRowHeight="12.75" x14ac:dyDescent="0.2"/>
  <cols>
    <col min="1" max="1" width="2.7109375" customWidth="1"/>
    <col min="2" max="2" width="18" customWidth="1"/>
    <col min="3" max="3" width="1.42578125" customWidth="1"/>
    <col min="4" max="4" width="18" customWidth="1"/>
    <col min="5" max="5" width="1.42578125" customWidth="1"/>
    <col min="6" max="6" width="18" customWidth="1"/>
    <col min="7" max="7" width="1.42578125" customWidth="1"/>
    <col min="8" max="8" width="18" customWidth="1"/>
    <col min="9" max="9" width="1.42578125" customWidth="1"/>
    <col min="10" max="10" width="18" customWidth="1"/>
    <col min="11" max="11" width="1.42578125" customWidth="1"/>
    <col min="12" max="12" width="18" customWidth="1"/>
    <col min="13" max="13" width="1.42578125" customWidth="1"/>
    <col min="14" max="14" width="18" customWidth="1"/>
    <col min="15" max="15" width="9" customWidth="1"/>
    <col min="16" max="16" width="11.5703125" hidden="1" customWidth="1"/>
    <col min="17" max="25" width="2.28515625" hidden="1" customWidth="1"/>
    <col min="26" max="28" width="11.5703125" hidden="1" customWidth="1"/>
    <col min="29" max="29" width="5.85546875" hidden="1" customWidth="1"/>
    <col min="30" max="30" width="16.5703125" hidden="1" customWidth="1"/>
    <col min="31" max="31" width="11.5703125" hidden="1" customWidth="1"/>
    <col min="32" max="36" width="9.7109375" customWidth="1"/>
    <col min="37" max="37" width="13.7109375" customWidth="1"/>
  </cols>
  <sheetData>
    <row r="1" spans="1:37" ht="22.9" customHeight="1" x14ac:dyDescent="0.2">
      <c r="A1" s="1" t="s">
        <v>11</v>
      </c>
      <c r="B1" s="239" t="s">
        <v>29</v>
      </c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1"/>
      <c r="Q1" s="2">
        <f>IF(B4&lt;&gt;"",1,0)</f>
        <v>0</v>
      </c>
      <c r="R1" s="2">
        <f>IF(D4&lt;&gt;"",1,0)</f>
        <v>0</v>
      </c>
      <c r="S1" s="2">
        <f>IF(F4&lt;&gt;"",1,0)</f>
        <v>0</v>
      </c>
      <c r="T1" s="2">
        <f>IF(H4&lt;&gt;"",1,0)</f>
        <v>0</v>
      </c>
      <c r="U1" s="2">
        <f>IF(J4&lt;&gt;"",1,0)</f>
        <v>0</v>
      </c>
      <c r="V1" s="2">
        <f>IF(L4&lt;&gt;"",1,0)</f>
        <v>0</v>
      </c>
      <c r="W1" s="2">
        <f>IF(N4&lt;&gt;"",1,0)</f>
        <v>0</v>
      </c>
      <c r="Z1">
        <v>1</v>
      </c>
      <c r="AA1" s="61">
        <f>IF(MONTH('[1]Liste des élèves'!F13)=11,1,0)</f>
        <v>0</v>
      </c>
      <c r="AB1" t="str">
        <f>IF(AA1=1,INDEX('[1]Liste des élèves'!$E$13:$E$42,Z1),"")</f>
        <v/>
      </c>
      <c r="AC1" s="5" t="str">
        <f>IF(AA1=1,DAY('[1]Liste des élèves'!F13),"")</f>
        <v/>
      </c>
      <c r="AD1" t="str">
        <f>IF(AA1=1,CONCATENATE(AB1," le ",AC1," - "),"")</f>
        <v/>
      </c>
      <c r="AF1" s="230" t="s">
        <v>774</v>
      </c>
      <c r="AG1" s="231"/>
      <c r="AH1" s="231"/>
      <c r="AI1" s="231"/>
      <c r="AJ1" s="231"/>
      <c r="AK1" s="232"/>
    </row>
    <row r="2" spans="1:37" s="5" customFormat="1" ht="22.9" customHeight="1" x14ac:dyDescent="0.2">
      <c r="A2" s="3"/>
      <c r="B2" s="4" t="s">
        <v>21</v>
      </c>
      <c r="C2" s="4"/>
      <c r="D2" s="4" t="s">
        <v>22</v>
      </c>
      <c r="E2" s="4"/>
      <c r="F2" s="4" t="s">
        <v>23</v>
      </c>
      <c r="G2" s="4"/>
      <c r="H2" s="4" t="s">
        <v>24</v>
      </c>
      <c r="I2" s="4"/>
      <c r="J2" s="4" t="s">
        <v>25</v>
      </c>
      <c r="K2" s="4"/>
      <c r="L2" s="4" t="s">
        <v>26</v>
      </c>
      <c r="M2" s="4"/>
      <c r="N2" s="4" t="s">
        <v>20</v>
      </c>
      <c r="O2" s="3"/>
      <c r="Q2" s="2">
        <f>IF(B6&lt;&gt;"",1,0)</f>
        <v>0</v>
      </c>
      <c r="R2" s="2">
        <f>IF(D6&lt;&gt;"",1,0)</f>
        <v>0</v>
      </c>
      <c r="S2" s="2">
        <f>IF(F6&lt;&gt;"",1,0)</f>
        <v>0</v>
      </c>
      <c r="T2" s="2">
        <f>IF(H6&lt;&gt;"",1,0)</f>
        <v>0</v>
      </c>
      <c r="U2" s="2">
        <f>IF(J6&lt;&gt;"",1,0)</f>
        <v>0</v>
      </c>
      <c r="V2" s="2">
        <f>IF(L6&lt;&gt;"",1,0)</f>
        <v>0</v>
      </c>
      <c r="W2" s="2">
        <f>IF(N6&lt;&gt;"",1,0)</f>
        <v>0</v>
      </c>
      <c r="Z2" s="5">
        <f>Z1+1</f>
        <v>2</v>
      </c>
      <c r="AA2" s="61">
        <f>IF(MONTH('[1]Liste des élèves'!F14)=11,1,0)</f>
        <v>0</v>
      </c>
      <c r="AB2" t="str">
        <f>IF(AA2=1,INDEX('[1]Liste des élèves'!$E$13:$E$42,Z2),"")</f>
        <v/>
      </c>
      <c r="AC2" s="5" t="str">
        <f>IF(AA2=1,DAY('[1]Liste des élèves'!F14),"")</f>
        <v/>
      </c>
      <c r="AD2" t="str">
        <f>IF(AA2=1,CONCATENATE(AB2," le ",AC2," - "),"")</f>
        <v/>
      </c>
      <c r="AF2" s="233"/>
      <c r="AG2" s="234"/>
      <c r="AH2" s="234"/>
      <c r="AI2" s="234"/>
      <c r="AJ2" s="234"/>
      <c r="AK2" s="235"/>
    </row>
    <row r="3" spans="1:37" s="31" customFormat="1" ht="13.15" customHeight="1" x14ac:dyDescent="0.2">
      <c r="B3" s="68" t="s">
        <v>35</v>
      </c>
      <c r="D3" s="155" t="s">
        <v>30</v>
      </c>
      <c r="E3" s="6"/>
      <c r="F3" s="36">
        <v>1</v>
      </c>
      <c r="G3" s="36"/>
      <c r="H3" s="36">
        <f>F3+1</f>
        <v>2</v>
      </c>
      <c r="I3" s="36"/>
      <c r="J3" s="36">
        <f>H3+1</f>
        <v>3</v>
      </c>
      <c r="L3" s="14">
        <f>J3+1</f>
        <v>4</v>
      </c>
      <c r="M3" s="34"/>
      <c r="N3" s="14">
        <f>L3+1</f>
        <v>5</v>
      </c>
      <c r="Q3" s="32">
        <f>IF(B8&lt;&gt;"",1,0)</f>
        <v>0</v>
      </c>
      <c r="R3" s="32">
        <f>IF(D8&lt;&gt;"",1,0)</f>
        <v>0</v>
      </c>
      <c r="S3" s="32">
        <f>IF(F8&lt;&gt;"",1,0)</f>
        <v>0</v>
      </c>
      <c r="T3" s="32">
        <f>IF(H8&lt;&gt;"",1,0)</f>
        <v>0</v>
      </c>
      <c r="U3" s="32">
        <f>IF(J8&lt;&gt;"",1,0)</f>
        <v>0</v>
      </c>
      <c r="V3" s="32">
        <f>IF(L8&lt;&gt;"",1,0)</f>
        <v>0</v>
      </c>
      <c r="W3" s="32">
        <f>IF(N8&lt;&gt;"",1,0)</f>
        <v>0</v>
      </c>
      <c r="Z3" s="5">
        <f t="shared" ref="Z3:Z30" si="0">Z2+1</f>
        <v>3</v>
      </c>
      <c r="AA3" s="61">
        <f>IF(MONTH('[1]Liste des élèves'!F15)=11,1,0)</f>
        <v>0</v>
      </c>
      <c r="AB3" t="str">
        <f>IF(AA3=1,INDEX('[1]Liste des élèves'!$E$13:$E$42,Z3),"")</f>
        <v/>
      </c>
      <c r="AC3" s="5" t="str">
        <f>IF(AA3=1,DAY('[1]Liste des élèves'!F15),"")</f>
        <v/>
      </c>
      <c r="AD3" t="str">
        <f t="shared" ref="AD3:AD30" si="1">IF(AA3=1,CONCATENATE(AB3," le ",AC3," - "),"")</f>
        <v/>
      </c>
      <c r="AF3" s="98"/>
      <c r="AG3" s="98"/>
      <c r="AH3" s="98"/>
      <c r="AI3" s="98"/>
      <c r="AJ3" s="98"/>
      <c r="AK3" s="98"/>
    </row>
    <row r="4" spans="1:37" s="9" customFormat="1" ht="60.6" customHeight="1" x14ac:dyDescent="0.2">
      <c r="B4" s="81" t="str">
        <f>AD31</f>
        <v/>
      </c>
      <c r="C4" s="82"/>
      <c r="D4" s="84"/>
      <c r="E4" s="82"/>
      <c r="F4" s="86"/>
      <c r="G4" s="82"/>
      <c r="H4" s="86"/>
      <c r="I4" s="82"/>
      <c r="J4" s="86"/>
      <c r="K4" s="82"/>
      <c r="L4" s="86"/>
      <c r="M4" s="82"/>
      <c r="N4" s="86"/>
      <c r="Q4" s="9">
        <f>IF(B10&lt;&gt;"",1,0)</f>
        <v>0</v>
      </c>
      <c r="R4" s="9">
        <f>IF(D10&lt;&gt;"",1,0)</f>
        <v>0</v>
      </c>
      <c r="S4" s="9">
        <f>IF(F10&lt;&gt;"",1,0)</f>
        <v>0</v>
      </c>
      <c r="T4" s="9">
        <f>IF(H10&lt;&gt;"",1,0)</f>
        <v>0</v>
      </c>
      <c r="U4" s="9">
        <f>IF(J10&lt;&gt;"",1,0)</f>
        <v>0</v>
      </c>
      <c r="V4" s="9">
        <f>IF(L10&lt;&gt;"",1,0)</f>
        <v>0</v>
      </c>
      <c r="W4" s="9">
        <f>IF(N10&lt;&gt;"",1,0)</f>
        <v>0</v>
      </c>
      <c r="Z4" s="5">
        <f t="shared" si="0"/>
        <v>4</v>
      </c>
      <c r="AA4" s="61">
        <f>IF(MONTH('[1]Liste des élèves'!F16)=11,1,0)</f>
        <v>0</v>
      </c>
      <c r="AB4" t="str">
        <f>IF(AA4=1,INDEX('[1]Liste des élèves'!$E$13:$E$42,Z4),"")</f>
        <v/>
      </c>
      <c r="AC4" s="5" t="str">
        <f>IF(AA4=1,DAY('[1]Liste des élèves'!F16),"")</f>
        <v/>
      </c>
      <c r="AD4" t="str">
        <f t="shared" si="1"/>
        <v/>
      </c>
      <c r="AE4" s="96" t="s">
        <v>767</v>
      </c>
      <c r="AF4" s="99" t="s">
        <v>767</v>
      </c>
      <c r="AG4" s="100"/>
      <c r="AH4" s="100"/>
      <c r="AI4" s="100"/>
      <c r="AJ4" s="100"/>
      <c r="AK4" s="100"/>
    </row>
    <row r="5" spans="1:37" s="33" customFormat="1" ht="13.15" customHeight="1" x14ac:dyDescent="0.2">
      <c r="B5" s="36">
        <f>N3+1</f>
        <v>6</v>
      </c>
      <c r="C5" s="36"/>
      <c r="D5" s="36">
        <f>B5+1</f>
        <v>7</v>
      </c>
      <c r="E5" s="36"/>
      <c r="F5" s="36">
        <f>D5+1</f>
        <v>8</v>
      </c>
      <c r="G5" s="36"/>
      <c r="H5" s="36">
        <f>F5+1</f>
        <v>9</v>
      </c>
      <c r="I5" s="36"/>
      <c r="J5" s="36">
        <f>H5+1</f>
        <v>10</v>
      </c>
      <c r="K5" s="34"/>
      <c r="L5" s="14">
        <f>J5+1</f>
        <v>11</v>
      </c>
      <c r="M5" s="34"/>
      <c r="N5" s="14">
        <f>L5+1</f>
        <v>12</v>
      </c>
      <c r="Q5" s="32">
        <f>IF(B12&lt;&gt;"",1,0)</f>
        <v>0</v>
      </c>
      <c r="R5" s="32">
        <f>IF(D12&lt;&gt;"",1,0)</f>
        <v>0</v>
      </c>
      <c r="S5" s="32">
        <f>IF(F12&lt;&gt;"",1,0)</f>
        <v>0</v>
      </c>
      <c r="T5" s="32">
        <f>IF(H12&lt;&gt;"",1,0)</f>
        <v>0</v>
      </c>
      <c r="U5" s="32">
        <f>IF(J12&lt;&gt;"",1,0)</f>
        <v>0</v>
      </c>
      <c r="V5" s="32">
        <f>IF(L12&lt;&gt;"",1,0)</f>
        <v>0</v>
      </c>
      <c r="W5" s="32">
        <f>IF(N12&lt;&gt;"",1,0)</f>
        <v>0</v>
      </c>
      <c r="Z5" s="5">
        <f t="shared" si="0"/>
        <v>5</v>
      </c>
      <c r="AA5" s="61">
        <f>IF(MONTH('[1]Liste des élèves'!F17)=11,1,0)</f>
        <v>0</v>
      </c>
      <c r="AB5" t="str">
        <f>IF(AA5=1,INDEX('[1]Liste des élèves'!$E$13:$E$42,Z5),"")</f>
        <v/>
      </c>
      <c r="AC5" s="5" t="str">
        <f>IF(AA5=1,DAY('[1]Liste des élèves'!F17),"")</f>
        <v/>
      </c>
      <c r="AD5" t="str">
        <f t="shared" si="1"/>
        <v/>
      </c>
      <c r="AE5" s="97"/>
      <c r="AF5" s="101"/>
      <c r="AG5" s="101"/>
      <c r="AH5" s="101"/>
      <c r="AI5" s="101"/>
      <c r="AJ5" s="101"/>
      <c r="AK5" s="101"/>
    </row>
    <row r="6" spans="1:37" s="9" customFormat="1" ht="60.6" customHeight="1" x14ac:dyDescent="0.2">
      <c r="B6" s="86"/>
      <c r="C6" s="82"/>
      <c r="D6" s="86"/>
      <c r="E6" s="82"/>
      <c r="F6" s="86"/>
      <c r="G6" s="82"/>
      <c r="H6" s="86"/>
      <c r="I6" s="82"/>
      <c r="J6" s="86"/>
      <c r="K6" s="82"/>
      <c r="L6" s="86"/>
      <c r="M6" s="82"/>
      <c r="N6" s="86"/>
      <c r="Q6" s="9">
        <f>IF(B14&lt;&gt;"",1,0)</f>
        <v>1</v>
      </c>
      <c r="R6" s="9">
        <f>IF(D14&lt;&gt;"",1,0)</f>
        <v>0</v>
      </c>
      <c r="S6" s="9">
        <f>IF(F14&lt;&gt;"",1,0)</f>
        <v>0</v>
      </c>
      <c r="T6" s="9">
        <f>IF(H14&lt;&gt;"",1,0)</f>
        <v>0</v>
      </c>
      <c r="U6" s="9">
        <f>IF(J14&lt;&gt;"",1,0)</f>
        <v>0</v>
      </c>
      <c r="V6" s="9">
        <f>IF(L14&lt;&gt;"",1,0)</f>
        <v>0</v>
      </c>
      <c r="W6" s="9">
        <f>IF(N14&lt;&gt;"",1,0)</f>
        <v>0</v>
      </c>
      <c r="Z6" s="5">
        <f t="shared" si="0"/>
        <v>6</v>
      </c>
      <c r="AA6" s="61">
        <f>IF(MONTH('[1]Liste des élèves'!F18)=11,1,0)</f>
        <v>0</v>
      </c>
      <c r="AB6" t="str">
        <f>IF(AA6=1,INDEX('[1]Liste des élèves'!$E$13:$E$42,Z6),"")</f>
        <v/>
      </c>
      <c r="AC6" s="5" t="str">
        <f>IF(AA6=1,DAY('[1]Liste des élèves'!F18),"")</f>
        <v/>
      </c>
      <c r="AD6" t="str">
        <f t="shared" si="1"/>
        <v/>
      </c>
      <c r="AE6" s="96" t="s">
        <v>768</v>
      </c>
      <c r="AF6" s="99" t="s">
        <v>773</v>
      </c>
      <c r="AG6" s="100"/>
      <c r="AH6" s="100"/>
      <c r="AI6" s="100"/>
      <c r="AJ6" s="100"/>
      <c r="AK6" s="100"/>
    </row>
    <row r="7" spans="1:37" s="33" customFormat="1" ht="13.15" customHeight="1" x14ac:dyDescent="0.2">
      <c r="B7" s="36">
        <f>N5+1</f>
        <v>13</v>
      </c>
      <c r="C7" s="36"/>
      <c r="D7" s="36">
        <f>B7+1</f>
        <v>14</v>
      </c>
      <c r="E7" s="36"/>
      <c r="F7" s="36">
        <f>D7+1</f>
        <v>15</v>
      </c>
      <c r="G7" s="36"/>
      <c r="H7" s="36">
        <f>F7+1</f>
        <v>16</v>
      </c>
      <c r="I7" s="36"/>
      <c r="J7" s="36">
        <f>H7+1</f>
        <v>17</v>
      </c>
      <c r="K7" s="34"/>
      <c r="L7" s="14">
        <f>J7+1</f>
        <v>18</v>
      </c>
      <c r="M7" s="34"/>
      <c r="N7" s="14">
        <f>L7+1</f>
        <v>19</v>
      </c>
      <c r="Q7" s="32">
        <f>IF(B14&lt;&gt;"",1,0)</f>
        <v>1</v>
      </c>
      <c r="R7" s="32">
        <f>IF(D14&lt;&gt;"",1,0)</f>
        <v>0</v>
      </c>
      <c r="S7" s="32">
        <f>IF(F14&lt;&gt;"",1,0)</f>
        <v>0</v>
      </c>
      <c r="T7" s="32">
        <f>IF(H14&lt;&gt;"",1,0)</f>
        <v>0</v>
      </c>
      <c r="U7" s="32">
        <f>IF(J14&lt;&gt;"",1,0)</f>
        <v>0</v>
      </c>
      <c r="V7" s="32">
        <f>IF(L14&lt;&gt;"",1,0)</f>
        <v>0</v>
      </c>
      <c r="W7" s="32">
        <f>IF(N14&lt;&gt;"",1,0)</f>
        <v>0</v>
      </c>
      <c r="Z7" s="5">
        <f t="shared" si="0"/>
        <v>7</v>
      </c>
      <c r="AA7" s="61">
        <f>IF(MONTH('[1]Liste des élèves'!F19)=11,1,0)</f>
        <v>0</v>
      </c>
      <c r="AB7" t="str">
        <f>IF(AA7=1,INDEX('[1]Liste des élèves'!$E$13:$E$42,Z7),"")</f>
        <v/>
      </c>
      <c r="AC7" s="5" t="str">
        <f>IF(AA7=1,DAY('[1]Liste des élèves'!F19),"")</f>
        <v/>
      </c>
      <c r="AD7" t="str">
        <f t="shared" si="1"/>
        <v/>
      </c>
      <c r="AE7" s="97"/>
      <c r="AF7" s="101"/>
      <c r="AG7" s="101"/>
      <c r="AH7" s="101"/>
      <c r="AI7" s="101"/>
      <c r="AJ7" s="101"/>
      <c r="AK7" s="101"/>
    </row>
    <row r="8" spans="1:37" s="9" customFormat="1" ht="60.6" customHeight="1" x14ac:dyDescent="0.2">
      <c r="B8" s="86"/>
      <c r="C8" s="82"/>
      <c r="D8" s="86"/>
      <c r="E8" s="82"/>
      <c r="F8" s="86"/>
      <c r="G8" s="82"/>
      <c r="H8" s="86"/>
      <c r="I8" s="82"/>
      <c r="J8" s="86"/>
      <c r="K8" s="82"/>
      <c r="L8" s="86"/>
      <c r="M8" s="82"/>
      <c r="N8" s="86"/>
      <c r="Q8" s="9">
        <f>IF(B16&lt;&gt;"",1,0)</f>
        <v>0</v>
      </c>
      <c r="R8" s="9">
        <f>IF(D16&lt;&gt;"",1,0)</f>
        <v>0</v>
      </c>
      <c r="S8" s="9">
        <f>IF(F16&lt;&gt;"",1,0)</f>
        <v>0</v>
      </c>
      <c r="T8" s="9">
        <f>IF(H16&lt;&gt;"",1,0)</f>
        <v>0</v>
      </c>
      <c r="U8" s="9">
        <f>IF(J16&lt;&gt;"",1,0)</f>
        <v>0</v>
      </c>
      <c r="V8" s="9">
        <f>IF(L16&lt;&gt;"",1,0)</f>
        <v>0</v>
      </c>
      <c r="W8" s="9">
        <f>IF(N16&lt;&gt;"",1,0)</f>
        <v>0</v>
      </c>
      <c r="Z8" s="5">
        <f t="shared" si="0"/>
        <v>8</v>
      </c>
      <c r="AA8" s="61">
        <f>IF(MONTH('[1]Liste des élèves'!F20)=11,1,0)</f>
        <v>0</v>
      </c>
      <c r="AB8" t="str">
        <f>IF(AA8=1,INDEX('[1]Liste des élèves'!$E$13:$E$42,Z8),"")</f>
        <v/>
      </c>
      <c r="AC8" s="5" t="str">
        <f>IF(AA8=1,DAY('[1]Liste des élèves'!F20),"")</f>
        <v/>
      </c>
      <c r="AD8" t="str">
        <f t="shared" si="1"/>
        <v/>
      </c>
      <c r="AE8" s="96" t="s">
        <v>769</v>
      </c>
      <c r="AF8" s="99" t="s">
        <v>771</v>
      </c>
      <c r="AG8" s="100"/>
      <c r="AH8" s="100"/>
      <c r="AI8" s="100"/>
      <c r="AJ8" s="100"/>
      <c r="AK8" s="100"/>
    </row>
    <row r="9" spans="1:37" s="33" customFormat="1" ht="13.15" customHeight="1" x14ac:dyDescent="0.2">
      <c r="B9" s="36">
        <f>N7+1</f>
        <v>20</v>
      </c>
      <c r="C9" s="36"/>
      <c r="D9" s="36">
        <f>B9+1</f>
        <v>21</v>
      </c>
      <c r="E9" s="36"/>
      <c r="F9" s="36">
        <f>D9+1</f>
        <v>22</v>
      </c>
      <c r="G9" s="36"/>
      <c r="H9" s="36">
        <f>F9+1</f>
        <v>23</v>
      </c>
      <c r="I9" s="36"/>
      <c r="J9" s="36">
        <f>H9+1</f>
        <v>24</v>
      </c>
      <c r="K9" s="34"/>
      <c r="L9" s="14">
        <f>J9+1</f>
        <v>25</v>
      </c>
      <c r="M9" s="34"/>
      <c r="N9" s="14">
        <f>L9+1</f>
        <v>26</v>
      </c>
      <c r="Q9" s="32">
        <f>IF(B16&lt;&gt;"",1,0)</f>
        <v>0</v>
      </c>
      <c r="R9" s="32">
        <f>IF(D16&lt;&gt;"",1,0)</f>
        <v>0</v>
      </c>
      <c r="S9" s="32">
        <f>IF(F16&lt;&gt;"",1,0)</f>
        <v>0</v>
      </c>
      <c r="T9" s="32">
        <f>IF(H16&lt;&gt;"",1,0)</f>
        <v>0</v>
      </c>
      <c r="U9" s="32">
        <f>IF(J16&lt;&gt;"",1,0)</f>
        <v>0</v>
      </c>
      <c r="V9" s="32">
        <f>IF(L16&lt;&gt;"",1,0)</f>
        <v>0</v>
      </c>
      <c r="W9" s="32">
        <f>IF(N16&lt;&gt;"",1,0)</f>
        <v>0</v>
      </c>
      <c r="Z9" s="5">
        <f t="shared" si="0"/>
        <v>9</v>
      </c>
      <c r="AA9" s="61">
        <f>IF(MONTH('[1]Liste des élèves'!F21)=11,1,0)</f>
        <v>0</v>
      </c>
      <c r="AB9" t="str">
        <f>IF(AA9=1,INDEX('[1]Liste des élèves'!$E$13:$E$42,Z9),"")</f>
        <v/>
      </c>
      <c r="AC9" s="5" t="str">
        <f>IF(AA9=1,DAY('[1]Liste des élèves'!F21),"")</f>
        <v/>
      </c>
      <c r="AD9" t="str">
        <f t="shared" si="1"/>
        <v/>
      </c>
      <c r="AE9" s="96" t="s">
        <v>770</v>
      </c>
      <c r="AF9" s="99" t="s">
        <v>772</v>
      </c>
      <c r="AG9" s="101"/>
      <c r="AH9" s="101"/>
      <c r="AI9" s="101"/>
      <c r="AJ9" s="101"/>
      <c r="AK9" s="101"/>
    </row>
    <row r="10" spans="1:37" s="9" customFormat="1" ht="60.6" customHeight="1" x14ac:dyDescent="0.2">
      <c r="B10" s="86"/>
      <c r="C10" s="82"/>
      <c r="D10" s="86"/>
      <c r="E10" s="82"/>
      <c r="F10" s="86"/>
      <c r="G10" s="82"/>
      <c r="H10" s="86"/>
      <c r="I10" s="82"/>
      <c r="J10" s="86"/>
      <c r="K10" s="82"/>
      <c r="L10" s="86"/>
      <c r="M10" s="82"/>
      <c r="N10" s="86"/>
      <c r="Q10" s="9">
        <f>IF(B18&lt;&gt;"",1,0)</f>
        <v>0</v>
      </c>
      <c r="R10" s="9">
        <f>IF(D18&lt;&gt;"",1,0)</f>
        <v>0</v>
      </c>
      <c r="S10" s="9">
        <f>IF(F18&lt;&gt;"",1,0)</f>
        <v>0</v>
      </c>
      <c r="T10" s="9">
        <f>IF(H18&lt;&gt;"",1,0)</f>
        <v>0</v>
      </c>
      <c r="U10" s="9">
        <f>IF(J18&lt;&gt;"",1,0)</f>
        <v>0</v>
      </c>
      <c r="V10" s="9">
        <f>IF(L18&lt;&gt;"",1,0)</f>
        <v>0</v>
      </c>
      <c r="W10" s="9">
        <f>IF(N18&lt;&gt;"",1,0)</f>
        <v>0</v>
      </c>
      <c r="Z10" s="5">
        <f t="shared" si="0"/>
        <v>10</v>
      </c>
      <c r="AA10" s="61">
        <f>IF(MONTH('[1]Liste des élèves'!F22)=11,1,0)</f>
        <v>0</v>
      </c>
      <c r="AB10" t="str">
        <f>IF(AA10=1,INDEX('[1]Liste des élèves'!$E$13:$E$42,Z10),"")</f>
        <v/>
      </c>
      <c r="AC10" s="5" t="str">
        <f>IF(AA10=1,DAY('[1]Liste des élèves'!F22),"")</f>
        <v/>
      </c>
      <c r="AD10" t="str">
        <f t="shared" si="1"/>
        <v/>
      </c>
      <c r="AF10" s="100"/>
      <c r="AG10" s="100"/>
      <c r="AH10" s="100"/>
      <c r="AI10" s="100"/>
      <c r="AJ10" s="100"/>
      <c r="AK10" s="100"/>
    </row>
    <row r="11" spans="1:37" s="33" customFormat="1" ht="13.15" customHeight="1" x14ac:dyDescent="0.2">
      <c r="B11" s="36">
        <f>N9+1</f>
        <v>27</v>
      </c>
      <c r="C11" s="36"/>
      <c r="D11" s="36">
        <f>B11+1</f>
        <v>28</v>
      </c>
      <c r="E11" s="36"/>
      <c r="F11" s="36">
        <f>D11+1</f>
        <v>29</v>
      </c>
      <c r="G11" s="36"/>
      <c r="H11" s="36">
        <f>F11+1</f>
        <v>30</v>
      </c>
      <c r="I11" s="36"/>
      <c r="J11" s="7" t="s">
        <v>31</v>
      </c>
      <c r="K11" s="34"/>
      <c r="L11" s="7" t="s">
        <v>32</v>
      </c>
      <c r="M11" s="34"/>
      <c r="N11" s="7" t="s">
        <v>33</v>
      </c>
      <c r="Q11" s="32">
        <f>IF(B18&lt;&gt;"",1,0)</f>
        <v>0</v>
      </c>
      <c r="R11" s="32">
        <f>IF(D18&lt;&gt;"",1,0)</f>
        <v>0</v>
      </c>
      <c r="S11" s="32">
        <f>IF(F18&lt;&gt;"",1,0)</f>
        <v>0</v>
      </c>
      <c r="T11" s="32">
        <f>IF(H18&lt;&gt;"",1,0)</f>
        <v>0</v>
      </c>
      <c r="U11" s="32">
        <f>IF(J18&lt;&gt;"",1,0)</f>
        <v>0</v>
      </c>
      <c r="V11" s="32">
        <f>IF(L18&lt;&gt;"",1,0)</f>
        <v>0</v>
      </c>
      <c r="W11" s="32">
        <f>IF(N18&lt;&gt;"",1,0)</f>
        <v>0</v>
      </c>
      <c r="Z11" s="5">
        <f t="shared" si="0"/>
        <v>11</v>
      </c>
      <c r="AA11" s="61">
        <f>IF(MONTH('[1]Liste des élèves'!F23)=11,1,0)</f>
        <v>0</v>
      </c>
      <c r="AB11" t="str">
        <f>IF(AA11=1,INDEX('[1]Liste des élèves'!$E$13:$E$42,Z11),"")</f>
        <v/>
      </c>
      <c r="AC11" s="5" t="str">
        <f>IF(AA11=1,DAY('[1]Liste des élèves'!F23),"")</f>
        <v/>
      </c>
      <c r="AD11" t="str">
        <f t="shared" si="1"/>
        <v/>
      </c>
      <c r="AF11" s="101"/>
      <c r="AG11" s="101"/>
      <c r="AH11" s="101"/>
      <c r="AI11" s="101"/>
      <c r="AJ11" s="101"/>
      <c r="AK11" s="101"/>
    </row>
    <row r="12" spans="1:37" s="9" customFormat="1" ht="60.6" customHeight="1" x14ac:dyDescent="0.2">
      <c r="B12" s="86"/>
      <c r="C12" s="82"/>
      <c r="D12" s="86"/>
      <c r="E12" s="82"/>
      <c r="F12" s="86"/>
      <c r="G12" s="82"/>
      <c r="H12" s="84"/>
      <c r="I12" s="82"/>
      <c r="J12" s="84"/>
      <c r="K12" s="82"/>
      <c r="L12" s="84"/>
      <c r="M12" s="89"/>
      <c r="N12" s="84"/>
      <c r="Q12" s="9">
        <f>IF(B20&lt;&gt;"",1,0)</f>
        <v>0</v>
      </c>
      <c r="R12" s="9">
        <f>IF(D20&lt;&gt;"",1,0)</f>
        <v>0</v>
      </c>
      <c r="S12" s="9">
        <f>IF(F20&lt;&gt;"",1,0)</f>
        <v>0</v>
      </c>
      <c r="T12" s="9">
        <f>IF(H20&lt;&gt;"",1,0)</f>
        <v>0</v>
      </c>
      <c r="U12" s="9">
        <f>IF(J20&lt;&gt;"",1,0)</f>
        <v>0</v>
      </c>
      <c r="V12" s="9">
        <f>IF(L20&lt;&gt;"",1,0)</f>
        <v>0</v>
      </c>
      <c r="W12" s="9">
        <f>IF(N20&lt;&gt;"",1,0)</f>
        <v>0</v>
      </c>
      <c r="Z12" s="5">
        <f t="shared" si="0"/>
        <v>12</v>
      </c>
      <c r="AA12" s="61">
        <f>IF(MONTH('[1]Liste des élèves'!F24)=11,1,0)</f>
        <v>0</v>
      </c>
      <c r="AB12" t="str">
        <f>IF(AA12=1,INDEX('[1]Liste des élèves'!$E$13:$E$42,Z12),"")</f>
        <v/>
      </c>
      <c r="AC12" s="5" t="str">
        <f>IF(AA12=1,DAY('[1]Liste des élèves'!F24),"")</f>
        <v/>
      </c>
      <c r="AD12" t="str">
        <f t="shared" si="1"/>
        <v/>
      </c>
      <c r="AF12" s="100"/>
      <c r="AG12" s="100"/>
      <c r="AH12" s="100"/>
      <c r="AI12" s="100"/>
      <c r="AJ12" s="100"/>
      <c r="AK12" s="100"/>
    </row>
    <row r="13" spans="1:37" s="33" customFormat="1" ht="13.15" customHeight="1" x14ac:dyDescent="0.2">
      <c r="B13" s="155" t="s">
        <v>27</v>
      </c>
      <c r="C13" s="36"/>
      <c r="D13" s="36"/>
      <c r="E13" s="36"/>
      <c r="F13" s="7"/>
      <c r="G13" s="34"/>
      <c r="I13" s="34"/>
      <c r="J13" s="34"/>
      <c r="K13" s="34"/>
      <c r="L13" s="34"/>
      <c r="M13" s="34"/>
      <c r="N13" s="34"/>
      <c r="Z13" s="5">
        <f t="shared" si="0"/>
        <v>13</v>
      </c>
      <c r="AA13" s="61">
        <f>IF(MONTH('[1]Liste des élèves'!F25)=11,1,0)</f>
        <v>0</v>
      </c>
      <c r="AB13" t="str">
        <f>IF(AA13=1,INDEX('[1]Liste des élèves'!$E$13:$E$42,Z13),"")</f>
        <v/>
      </c>
      <c r="AC13" s="5" t="str">
        <f>IF(AA13=1,DAY('[1]Liste des élèves'!F25),"")</f>
        <v/>
      </c>
      <c r="AD13" t="str">
        <f t="shared" si="1"/>
        <v/>
      </c>
      <c r="AF13" s="101"/>
      <c r="AG13" s="101"/>
      <c r="AH13" s="101"/>
      <c r="AI13" s="101"/>
      <c r="AJ13" s="101"/>
      <c r="AK13" s="101"/>
    </row>
    <row r="14" spans="1:37" s="9" customFormat="1" ht="60.6" customHeight="1" x14ac:dyDescent="0.2">
      <c r="B14" s="102" t="s">
        <v>7</v>
      </c>
      <c r="C14" s="82"/>
      <c r="D14" s="86"/>
      <c r="E14" s="82"/>
      <c r="F14" s="143"/>
      <c r="G14" s="142"/>
      <c r="H14" s="142"/>
      <c r="I14" s="142"/>
      <c r="J14" s="142"/>
      <c r="K14" s="142"/>
      <c r="L14" s="142"/>
      <c r="M14" s="142"/>
      <c r="N14" s="142"/>
      <c r="Z14" s="5">
        <f t="shared" si="0"/>
        <v>14</v>
      </c>
      <c r="AA14" s="61">
        <f>IF(MONTH('[1]Liste des élèves'!F26)=11,1,0)</f>
        <v>0</v>
      </c>
      <c r="AB14" t="str">
        <f>IF(AA14=1,INDEX('[1]Liste des élèves'!$E$13:$E$42,Z14),"")</f>
        <v/>
      </c>
      <c r="AC14" s="5" t="str">
        <f>IF(AA14=1,DAY('[1]Liste des élèves'!F26),"")</f>
        <v/>
      </c>
      <c r="AD14" t="str">
        <f t="shared" si="1"/>
        <v/>
      </c>
      <c r="AF14" s="100"/>
      <c r="AG14" s="100"/>
      <c r="AH14" s="100"/>
      <c r="AI14" s="100"/>
      <c r="AJ14" s="100"/>
      <c r="AK14" s="100"/>
    </row>
    <row r="15" spans="1:37" x14ac:dyDescent="0.2">
      <c r="Z15" s="5">
        <f t="shared" si="0"/>
        <v>15</v>
      </c>
      <c r="AA15" s="61">
        <f>IF(MONTH('[1]Liste des élèves'!F27)=11,1,0)</f>
        <v>0</v>
      </c>
      <c r="AB15" t="str">
        <f>IF(AA15=1,INDEX('[1]Liste des élèves'!$E$13:$E$42,Z15),"")</f>
        <v/>
      </c>
      <c r="AC15" s="5" t="str">
        <f>IF(AA15=1,DAY('[1]Liste des élèves'!F27),"")</f>
        <v/>
      </c>
      <c r="AD15" t="str">
        <f t="shared" si="1"/>
        <v/>
      </c>
    </row>
    <row r="16" spans="1:37" x14ac:dyDescent="0.2">
      <c r="Z16" s="5">
        <f t="shared" si="0"/>
        <v>16</v>
      </c>
      <c r="AA16" s="61">
        <f>IF(MONTH('[1]Liste des élèves'!F28)=11,1,0)</f>
        <v>0</v>
      </c>
      <c r="AB16" t="str">
        <f>IF(AA16=1,INDEX('[1]Liste des élèves'!$E$13:$E$42,Z16),"")</f>
        <v/>
      </c>
      <c r="AC16" s="5" t="str">
        <f>IF(AA16=1,DAY('[1]Liste des élèves'!F28),"")</f>
        <v/>
      </c>
      <c r="AD16" t="str">
        <f t="shared" si="1"/>
        <v/>
      </c>
    </row>
    <row r="17" spans="26:30" x14ac:dyDescent="0.2">
      <c r="Z17" s="5">
        <f t="shared" si="0"/>
        <v>17</v>
      </c>
      <c r="AA17" s="61">
        <f>IF(MONTH('[1]Liste des élèves'!F29)=11,1,0)</f>
        <v>0</v>
      </c>
      <c r="AB17" t="str">
        <f>IF(AA17=1,INDEX('[1]Liste des élèves'!$E$13:$E$42,Z17),"")</f>
        <v/>
      </c>
      <c r="AC17" s="5" t="str">
        <f>IF(AA17=1,DAY('[1]Liste des élèves'!F29),"")</f>
        <v/>
      </c>
      <c r="AD17" t="str">
        <f t="shared" si="1"/>
        <v/>
      </c>
    </row>
    <row r="18" spans="26:30" x14ac:dyDescent="0.2">
      <c r="Z18" s="5">
        <f t="shared" si="0"/>
        <v>18</v>
      </c>
      <c r="AA18" s="61">
        <f>IF(MONTH('[1]Liste des élèves'!F30)=11,1,0)</f>
        <v>0</v>
      </c>
      <c r="AB18" t="str">
        <f>IF(AA18=1,INDEX('[1]Liste des élèves'!$E$13:$E$42,Z18),"")</f>
        <v/>
      </c>
      <c r="AC18" s="5" t="str">
        <f>IF(AA18=1,DAY('[1]Liste des élèves'!F30),"")</f>
        <v/>
      </c>
      <c r="AD18" t="str">
        <f t="shared" si="1"/>
        <v/>
      </c>
    </row>
    <row r="19" spans="26:30" x14ac:dyDescent="0.2">
      <c r="Z19" s="5">
        <f t="shared" si="0"/>
        <v>19</v>
      </c>
      <c r="AA19" s="61">
        <f>IF(MONTH('[1]Liste des élèves'!F31)=11,1,0)</f>
        <v>0</v>
      </c>
      <c r="AB19" t="str">
        <f>IF(AA19=1,INDEX('[1]Liste des élèves'!$E$13:$E$42,Z19),"")</f>
        <v/>
      </c>
      <c r="AC19" s="5" t="str">
        <f>IF(AA19=1,DAY('[1]Liste des élèves'!F31),"")</f>
        <v/>
      </c>
      <c r="AD19" t="str">
        <f t="shared" si="1"/>
        <v/>
      </c>
    </row>
    <row r="20" spans="26:30" x14ac:dyDescent="0.2">
      <c r="Z20" s="5">
        <f t="shared" si="0"/>
        <v>20</v>
      </c>
      <c r="AA20" s="61">
        <f>IF(MONTH('[1]Liste des élèves'!F32)=11,1,0)</f>
        <v>0</v>
      </c>
      <c r="AB20" t="str">
        <f>IF(AA20=1,INDEX('[1]Liste des élèves'!$E$13:$E$42,Z20),"")</f>
        <v/>
      </c>
      <c r="AC20" s="5" t="str">
        <f>IF(AA20=1,DAY('[1]Liste des élèves'!F32),"")</f>
        <v/>
      </c>
      <c r="AD20" t="str">
        <f t="shared" si="1"/>
        <v/>
      </c>
    </row>
    <row r="21" spans="26:30" x14ac:dyDescent="0.2">
      <c r="Z21" s="5">
        <f t="shared" si="0"/>
        <v>21</v>
      </c>
      <c r="AA21" s="61">
        <f>IF(MONTH('[1]Liste des élèves'!F33)=11,1,0)</f>
        <v>0</v>
      </c>
      <c r="AB21" t="str">
        <f>IF(AA21=1,INDEX('[1]Liste des élèves'!$E$13:$E$42,Z21),"")</f>
        <v/>
      </c>
      <c r="AC21" s="5" t="str">
        <f>IF(AA21=1,DAY('[1]Liste des élèves'!F33),"")</f>
        <v/>
      </c>
      <c r="AD21" t="str">
        <f t="shared" si="1"/>
        <v/>
      </c>
    </row>
    <row r="22" spans="26:30" x14ac:dyDescent="0.2">
      <c r="Z22" s="5">
        <f t="shared" si="0"/>
        <v>22</v>
      </c>
      <c r="AA22" s="61">
        <f>IF(MONTH('[1]Liste des élèves'!F34)=11,1,0)</f>
        <v>0</v>
      </c>
      <c r="AB22" t="str">
        <f>IF(AA22=1,INDEX('[1]Liste des élèves'!$E$13:$E$42,Z22),"")</f>
        <v/>
      </c>
      <c r="AC22" s="5" t="str">
        <f>IF(AA22=1,DAY('[1]Liste des élèves'!F34),"")</f>
        <v/>
      </c>
      <c r="AD22" t="str">
        <f t="shared" si="1"/>
        <v/>
      </c>
    </row>
    <row r="23" spans="26:30" x14ac:dyDescent="0.2">
      <c r="Z23" s="5">
        <f t="shared" si="0"/>
        <v>23</v>
      </c>
      <c r="AA23" s="61">
        <f>IF(MONTH('[1]Liste des élèves'!F35)=11,1,0)</f>
        <v>0</v>
      </c>
      <c r="AB23" t="str">
        <f>IF(AA23=1,INDEX('[1]Liste des élèves'!$E$13:$E$42,Z23),"")</f>
        <v/>
      </c>
      <c r="AC23" s="5" t="str">
        <f>IF(AA23=1,DAY('[1]Liste des élèves'!F35),"")</f>
        <v/>
      </c>
      <c r="AD23" t="str">
        <f t="shared" si="1"/>
        <v/>
      </c>
    </row>
    <row r="24" spans="26:30" x14ac:dyDescent="0.2">
      <c r="Z24" s="5">
        <f t="shared" si="0"/>
        <v>24</v>
      </c>
      <c r="AA24" s="61">
        <f>IF(MONTH('[1]Liste des élèves'!F36)=11,1,0)</f>
        <v>0</v>
      </c>
      <c r="AB24" t="str">
        <f>IF(AA24=1,INDEX('[1]Liste des élèves'!$E$13:$E$42,Z24),"")</f>
        <v/>
      </c>
      <c r="AC24" s="5" t="str">
        <f>IF(AA24=1,DAY('[1]Liste des élèves'!F36),"")</f>
        <v/>
      </c>
      <c r="AD24" t="str">
        <f t="shared" si="1"/>
        <v/>
      </c>
    </row>
    <row r="25" spans="26:30" x14ac:dyDescent="0.2">
      <c r="Z25" s="5">
        <f t="shared" si="0"/>
        <v>25</v>
      </c>
      <c r="AA25" s="61">
        <f>IF(MONTH('[1]Liste des élèves'!F37)=11,1,0)</f>
        <v>0</v>
      </c>
      <c r="AB25" t="str">
        <f>IF(AA25=1,INDEX('[1]Liste des élèves'!$E$13:$E$42,Z25),"")</f>
        <v/>
      </c>
      <c r="AC25" s="5" t="str">
        <f>IF(AA25=1,DAY('[1]Liste des élèves'!F37),"")</f>
        <v/>
      </c>
      <c r="AD25" t="str">
        <f t="shared" si="1"/>
        <v/>
      </c>
    </row>
    <row r="26" spans="26:30" x14ac:dyDescent="0.2">
      <c r="Z26" s="5">
        <f t="shared" si="0"/>
        <v>26</v>
      </c>
      <c r="AA26" s="61">
        <f>IF(MONTH('[1]Liste des élèves'!F38)=11,1,0)</f>
        <v>0</v>
      </c>
      <c r="AB26" t="str">
        <f>IF(AA26=1,INDEX('[1]Liste des élèves'!$E$13:$E$42,Z26),"")</f>
        <v/>
      </c>
      <c r="AC26" s="5" t="str">
        <f>IF(AA26=1,DAY('[1]Liste des élèves'!F38),"")</f>
        <v/>
      </c>
      <c r="AD26" t="str">
        <f t="shared" si="1"/>
        <v/>
      </c>
    </row>
    <row r="27" spans="26:30" x14ac:dyDescent="0.2">
      <c r="Z27" s="5">
        <f t="shared" si="0"/>
        <v>27</v>
      </c>
      <c r="AA27" s="61">
        <f>IF(MONTH('[1]Liste des élèves'!F39)=11,1,0)</f>
        <v>0</v>
      </c>
      <c r="AB27" t="str">
        <f>IF(AA27=1,INDEX('[1]Liste des élèves'!$E$13:$E$42,Z27),"")</f>
        <v/>
      </c>
      <c r="AC27" s="5" t="str">
        <f>IF(AA27=1,DAY('[1]Liste des élèves'!F39),"")</f>
        <v/>
      </c>
      <c r="AD27" t="str">
        <f t="shared" si="1"/>
        <v/>
      </c>
    </row>
    <row r="28" spans="26:30" x14ac:dyDescent="0.2">
      <c r="Z28" s="5">
        <f t="shared" si="0"/>
        <v>28</v>
      </c>
      <c r="AA28" s="61">
        <f>IF(MONTH('[1]Liste des élèves'!F40)=11,1,0)</f>
        <v>0</v>
      </c>
      <c r="AB28" t="str">
        <f>IF(AA28=1,INDEX('[1]Liste des élèves'!$E$13:$E$42,Z28),"")</f>
        <v/>
      </c>
      <c r="AC28" s="5" t="str">
        <f>IF(AA28=1,DAY('[1]Liste des élèves'!F40),"")</f>
        <v/>
      </c>
      <c r="AD28" t="str">
        <f t="shared" si="1"/>
        <v/>
      </c>
    </row>
    <row r="29" spans="26:30" x14ac:dyDescent="0.2">
      <c r="Z29" s="5">
        <f t="shared" si="0"/>
        <v>29</v>
      </c>
      <c r="AA29" s="61">
        <f>IF(MONTH('[1]Liste des élèves'!F41)=11,1,0)</f>
        <v>0</v>
      </c>
      <c r="AB29" t="str">
        <f>IF(AA29=1,INDEX('[1]Liste des élèves'!$E$13:$E$42,Z29),"")</f>
        <v/>
      </c>
      <c r="AC29" s="5" t="str">
        <f>IF(AA29=1,DAY('[1]Liste des élèves'!F41),"")</f>
        <v/>
      </c>
      <c r="AD29" t="str">
        <f t="shared" si="1"/>
        <v/>
      </c>
    </row>
    <row r="30" spans="26:30" x14ac:dyDescent="0.2">
      <c r="Z30" s="5">
        <f t="shared" si="0"/>
        <v>30</v>
      </c>
      <c r="AA30" s="61">
        <f>IF(MONTH('[1]Liste des élèves'!F42)=11,1,0)</f>
        <v>0</v>
      </c>
      <c r="AB30" t="str">
        <f>IF(AA30=1,INDEX('[1]Liste des élèves'!$E$13:$E$42,Z30),"")</f>
        <v/>
      </c>
      <c r="AC30" s="5" t="str">
        <f>IF(AA30=1,DAY('[1]Liste des élèves'!F42),"")</f>
        <v/>
      </c>
      <c r="AD30" t="str">
        <f t="shared" si="1"/>
        <v/>
      </c>
    </row>
    <row r="31" spans="26:30" ht="39.6" customHeight="1" x14ac:dyDescent="0.2">
      <c r="AA31" s="64"/>
      <c r="AD31" s="66" t="str">
        <f>TRIM(CONCATENATE(AD1,AD2,AD3,AD4,AD5,AD6,AD7,AD8,AD9,AD10,AD11,AD12,AD13,AD14,AD15,AD16,AD17,AD18,AD19,AD20,AD21,AD22,AD23,AD24,AD25,AD26,AD27,AD28,AD29,AD30))</f>
        <v/>
      </c>
    </row>
    <row r="32" spans="26:30" ht="33.6" customHeight="1" x14ac:dyDescent="0.2"/>
  </sheetData>
  <sheetProtection selectLockedCells="1"/>
  <mergeCells count="2">
    <mergeCell ref="B1:N1"/>
    <mergeCell ref="AF1:AK2"/>
  </mergeCells>
  <hyperlinks>
    <hyperlink ref="B1:N1" location="Calendrier!A1" tooltip="Retour calendrier" display="Octobre" xr:uid="{00000000-0004-0000-0400-000000000000}"/>
  </hyperlinks>
  <pageMargins left="0.70866141732283472" right="0.70866141732283472" top="0.70866141732283472" bottom="0.70866141732283472" header="0.31496062992125984" footer="0.31496062992125984"/>
  <pageSetup paperSize="9" scale="96" fitToHeight="0" orientation="landscape" r:id="rId1"/>
  <headerFooter alignWithMargins="0">
    <oddFooter xml:space="preserve">&amp;COdile Aubert - http://www.saintpauldevence.info/leprof2.0/
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5">
    <tabColor theme="9" tint="0.39997558519241921"/>
    <pageSetUpPr fitToPage="1"/>
  </sheetPr>
  <dimension ref="A1:AK31"/>
  <sheetViews>
    <sheetView showGridLines="0" showRowColHeaders="0" topLeftCell="B1" zoomScale="145" zoomScaleNormal="145" workbookViewId="0">
      <selection activeCell="H4" sqref="H4"/>
    </sheetView>
  </sheetViews>
  <sheetFormatPr baseColWidth="10" defaultColWidth="11.5703125" defaultRowHeight="12.75" x14ac:dyDescent="0.2"/>
  <cols>
    <col min="1" max="1" width="2.7109375" customWidth="1"/>
    <col min="2" max="2" width="18" customWidth="1"/>
    <col min="3" max="3" width="1.42578125" customWidth="1"/>
    <col min="4" max="4" width="18" customWidth="1"/>
    <col min="5" max="5" width="1.42578125" customWidth="1"/>
    <col min="6" max="6" width="18" customWidth="1"/>
    <col min="7" max="7" width="1.42578125" customWidth="1"/>
    <col min="8" max="8" width="18" customWidth="1"/>
    <col min="9" max="9" width="1.42578125" customWidth="1"/>
    <col min="10" max="10" width="18" customWidth="1"/>
    <col min="11" max="11" width="1.42578125" customWidth="1"/>
    <col min="12" max="12" width="18" customWidth="1"/>
    <col min="13" max="13" width="1.42578125" customWidth="1"/>
    <col min="14" max="14" width="18" customWidth="1"/>
    <col min="15" max="15" width="8.85546875" customWidth="1"/>
    <col min="16" max="16" width="9.28515625" hidden="1" customWidth="1"/>
    <col min="17" max="26" width="7.5703125" hidden="1" customWidth="1"/>
    <col min="27" max="29" width="11.5703125" hidden="1" customWidth="1"/>
    <col min="30" max="30" width="2.85546875" hidden="1" customWidth="1"/>
    <col min="31" max="31" width="11.5703125" hidden="1" customWidth="1"/>
    <col min="32" max="36" width="9.7109375" customWidth="1"/>
    <col min="37" max="37" width="12.7109375" customWidth="1"/>
  </cols>
  <sheetData>
    <row r="1" spans="1:37" ht="22.9" customHeight="1" x14ac:dyDescent="0.2">
      <c r="A1" s="1" t="s">
        <v>11</v>
      </c>
      <c r="B1" s="240" t="s">
        <v>14</v>
      </c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1"/>
      <c r="Q1" s="2">
        <f>IF(B4&lt;&gt;"",1,0)</f>
        <v>0</v>
      </c>
      <c r="R1" s="2">
        <f>IF(D4&lt;&gt;"",1,0)</f>
        <v>0</v>
      </c>
      <c r="S1" s="2">
        <f>IF(F4&lt;&gt;"",1,0)</f>
        <v>0</v>
      </c>
      <c r="T1" s="2">
        <f>IF(H4&lt;&gt;"",1,0)</f>
        <v>0</v>
      </c>
      <c r="U1" s="2">
        <f>IF(J4&lt;&gt;"",1,0)</f>
        <v>0</v>
      </c>
      <c r="V1" s="2">
        <f>IF(L4&lt;&gt;"",1,0)</f>
        <v>0</v>
      </c>
      <c r="W1" s="2">
        <f>IF(N4&lt;&gt;"",1,0)</f>
        <v>0</v>
      </c>
      <c r="Z1">
        <v>1</v>
      </c>
      <c r="AA1" s="61">
        <f>IF(MONTH('[1]Liste des élèves'!F13)=12,1,0)</f>
        <v>0</v>
      </c>
      <c r="AB1" t="str">
        <f>IF(AA1=1,INDEX('[1]Liste des élèves'!$E$13:$E$42,Z1),"")</f>
        <v/>
      </c>
      <c r="AC1" s="5" t="str">
        <f>IF(AA1=1,DAY('[1]Liste des élèves'!F13),"")</f>
        <v/>
      </c>
      <c r="AD1" t="str">
        <f>IF(AA1=1,CONCATENATE(AB1," le ",AC1," - "),"")</f>
        <v/>
      </c>
      <c r="AF1" s="230" t="s">
        <v>774</v>
      </c>
      <c r="AG1" s="231"/>
      <c r="AH1" s="231"/>
      <c r="AI1" s="231"/>
      <c r="AJ1" s="231"/>
      <c r="AK1" s="232"/>
    </row>
    <row r="2" spans="1:37" s="5" customFormat="1" ht="22.9" customHeight="1" x14ac:dyDescent="0.2">
      <c r="A2" s="3"/>
      <c r="B2" s="4" t="s">
        <v>21</v>
      </c>
      <c r="C2" s="4"/>
      <c r="D2" s="4" t="s">
        <v>22</v>
      </c>
      <c r="E2" s="4"/>
      <c r="F2" s="4" t="s">
        <v>23</v>
      </c>
      <c r="G2" s="4"/>
      <c r="H2" s="4" t="s">
        <v>24</v>
      </c>
      <c r="I2" s="4"/>
      <c r="J2" s="4" t="s">
        <v>25</v>
      </c>
      <c r="K2" s="4"/>
      <c r="L2" s="4" t="s">
        <v>26</v>
      </c>
      <c r="M2" s="4"/>
      <c r="N2" s="4" t="s">
        <v>20</v>
      </c>
      <c r="O2" s="3"/>
      <c r="Q2" s="2">
        <f>IF(B6&lt;&gt;"",1,0)</f>
        <v>0</v>
      </c>
      <c r="R2" s="2">
        <f>IF(D6&lt;&gt;"",1,0)</f>
        <v>0</v>
      </c>
      <c r="S2" s="2">
        <f>IF(F6&lt;&gt;"",1,0)</f>
        <v>0</v>
      </c>
      <c r="T2" s="2">
        <f>IF(H6&lt;&gt;"",1,0)</f>
        <v>0</v>
      </c>
      <c r="U2" s="2">
        <f>IF(J6&lt;&gt;"",1,0)</f>
        <v>0</v>
      </c>
      <c r="V2" s="2">
        <f>IF(L6&lt;&gt;"",1,0)</f>
        <v>0</v>
      </c>
      <c r="W2" s="2">
        <f>IF(N6&lt;&gt;"",1,0)</f>
        <v>0</v>
      </c>
      <c r="Z2" s="5">
        <f>Z1+1</f>
        <v>2</v>
      </c>
      <c r="AA2" s="61">
        <f>IF(MONTH('[1]Liste des élèves'!F14)=12,1,0)</f>
        <v>0</v>
      </c>
      <c r="AB2" t="str">
        <f>IF(AA2=1,INDEX('[1]Liste des élèves'!$E$13:$E$42,Z2),"")</f>
        <v/>
      </c>
      <c r="AC2" s="5" t="str">
        <f>IF(AA2=1,DAY('[1]Liste des élèves'!F14),"")</f>
        <v/>
      </c>
      <c r="AD2" t="str">
        <f>IF(AA2=1,CONCATENATE(AB2," le ",AC2," - "),"")</f>
        <v/>
      </c>
      <c r="AF2" s="233"/>
      <c r="AG2" s="234"/>
      <c r="AH2" s="234"/>
      <c r="AI2" s="234"/>
      <c r="AJ2" s="234"/>
      <c r="AK2" s="235"/>
    </row>
    <row r="3" spans="1:37" s="6" customFormat="1" ht="13.15" customHeight="1" x14ac:dyDescent="0.2">
      <c r="B3" s="68" t="s">
        <v>35</v>
      </c>
      <c r="D3" s="108" t="s">
        <v>30</v>
      </c>
      <c r="E3" s="110"/>
      <c r="F3" s="108" t="s">
        <v>31</v>
      </c>
      <c r="G3" s="110"/>
      <c r="H3" s="108" t="s">
        <v>32</v>
      </c>
      <c r="I3" s="110"/>
      <c r="J3" s="37">
        <v>1</v>
      </c>
      <c r="K3" s="110"/>
      <c r="L3" s="14">
        <f>J3+1</f>
        <v>2</v>
      </c>
      <c r="M3" s="8"/>
      <c r="N3" s="14">
        <f>L3+1</f>
        <v>3</v>
      </c>
      <c r="Q3" s="2">
        <f>IF(B8&lt;&gt;"",1,0)</f>
        <v>0</v>
      </c>
      <c r="R3" s="2">
        <f>IF(D8&lt;&gt;"",1,0)</f>
        <v>0</v>
      </c>
      <c r="S3" s="2">
        <f>IF(F8&lt;&gt;"",1,0)</f>
        <v>0</v>
      </c>
      <c r="T3" s="2">
        <f>IF(H8&lt;&gt;"",1,0)</f>
        <v>0</v>
      </c>
      <c r="U3" s="2">
        <f>IF(J8&lt;&gt;"",1,0)</f>
        <v>0</v>
      </c>
      <c r="V3" s="2">
        <f>IF(L8&lt;&gt;"",1,0)</f>
        <v>0</v>
      </c>
      <c r="W3" s="2">
        <f>IF(N8&lt;&gt;"",1,0)</f>
        <v>0</v>
      </c>
      <c r="Z3" s="5">
        <f t="shared" ref="Z3:Z30" si="0">Z2+1</f>
        <v>3</v>
      </c>
      <c r="AA3" s="61">
        <f>IF(MONTH('[1]Liste des élèves'!F15)=12,1,0)</f>
        <v>0</v>
      </c>
      <c r="AB3" t="str">
        <f>IF(AA3=1,INDEX('[1]Liste des élèves'!$E$13:$E$42,Z3),"")</f>
        <v/>
      </c>
      <c r="AC3" s="5" t="str">
        <f>IF(AA3=1,DAY('[1]Liste des élèves'!F15),"")</f>
        <v/>
      </c>
      <c r="AD3" t="str">
        <f t="shared" ref="AD3:AD30" si="1">IF(AA3=1,CONCATENATE(AB3," le ",AC3," - "),"")</f>
        <v/>
      </c>
      <c r="AF3" s="98"/>
      <c r="AG3" s="98"/>
      <c r="AH3" s="98"/>
      <c r="AI3" s="98"/>
      <c r="AJ3" s="98"/>
      <c r="AK3" s="98"/>
    </row>
    <row r="4" spans="1:37" s="9" customFormat="1" ht="60.6" customHeight="1" x14ac:dyDescent="0.2">
      <c r="B4" s="81" t="str">
        <f>AD31</f>
        <v/>
      </c>
      <c r="C4" s="82"/>
      <c r="D4" s="86"/>
      <c r="E4" s="109"/>
      <c r="F4" s="86"/>
      <c r="G4" s="109"/>
      <c r="H4" s="157"/>
      <c r="I4" s="159"/>
      <c r="J4" s="157"/>
      <c r="K4" s="159"/>
      <c r="L4" s="157"/>
      <c r="M4" s="159"/>
      <c r="N4" s="160"/>
      <c r="Q4" s="9">
        <f>IF(B10&lt;&gt;"",1,0)</f>
        <v>0</v>
      </c>
      <c r="R4" s="9">
        <f>IF(D10&lt;&gt;"",1,0)</f>
        <v>0</v>
      </c>
      <c r="S4" s="9">
        <f>IF(F10&lt;&gt;"",1,0)</f>
        <v>0</v>
      </c>
      <c r="T4" s="9">
        <f>IF(H10&lt;&gt;"",1,0)</f>
        <v>0</v>
      </c>
      <c r="U4" s="9">
        <f>IF(J10&lt;&gt;"",1,0)</f>
        <v>0</v>
      </c>
      <c r="V4" s="9">
        <f>IF(L10&lt;&gt;"",1,0)</f>
        <v>0</v>
      </c>
      <c r="W4" s="9">
        <f>IF(N10&lt;&gt;"",1,0)</f>
        <v>0</v>
      </c>
      <c r="Z4" s="5">
        <f t="shared" si="0"/>
        <v>4</v>
      </c>
      <c r="AA4" s="61">
        <f>IF(MONTH('[1]Liste des élèves'!F16)=12,1,0)</f>
        <v>0</v>
      </c>
      <c r="AB4" t="str">
        <f>IF(AA4=1,INDEX('[1]Liste des élèves'!$E$13:$E$42,Z4),"")</f>
        <v/>
      </c>
      <c r="AC4" s="5" t="str">
        <f>IF(AA4=1,DAY('[1]Liste des élèves'!F16),"")</f>
        <v/>
      </c>
      <c r="AD4" t="str">
        <f t="shared" si="1"/>
        <v/>
      </c>
      <c r="AE4" s="96" t="s">
        <v>767</v>
      </c>
      <c r="AF4" s="99" t="s">
        <v>767</v>
      </c>
      <c r="AG4" s="100"/>
      <c r="AH4" s="100"/>
      <c r="AI4" s="100"/>
      <c r="AJ4" s="100"/>
      <c r="AK4" s="100"/>
    </row>
    <row r="5" spans="1:37" s="12" customFormat="1" ht="13.15" customHeight="1" x14ac:dyDescent="0.2">
      <c r="B5" s="37">
        <f>N3+1</f>
        <v>4</v>
      </c>
      <c r="C5" s="37"/>
      <c r="D5" s="37">
        <f>B5+1</f>
        <v>5</v>
      </c>
      <c r="E5" s="37"/>
      <c r="F5" s="37">
        <f>D5+1</f>
        <v>6</v>
      </c>
      <c r="G5" s="37"/>
      <c r="H5" s="37">
        <f>F5+1</f>
        <v>7</v>
      </c>
      <c r="I5" s="37"/>
      <c r="J5" s="37">
        <f>H5+1</f>
        <v>8</v>
      </c>
      <c r="K5" s="13"/>
      <c r="L5" s="14">
        <f>J5+1</f>
        <v>9</v>
      </c>
      <c r="M5" s="13"/>
      <c r="N5" s="14">
        <f>L5+1</f>
        <v>10</v>
      </c>
      <c r="Q5" s="2">
        <f>IF(B12&lt;&gt;"",1,0)</f>
        <v>0</v>
      </c>
      <c r="R5" s="2">
        <f>IF(D12&lt;&gt;"",1,0)</f>
        <v>0</v>
      </c>
      <c r="S5" s="2">
        <f>IF(F12&lt;&gt;"",1,0)</f>
        <v>0</v>
      </c>
      <c r="T5" s="2">
        <f>IF(H12&lt;&gt;"",1,0)</f>
        <v>0</v>
      </c>
      <c r="U5" s="2">
        <f>IF(J12&lt;&gt;"",1,0)</f>
        <v>0</v>
      </c>
      <c r="V5" s="2">
        <f>IF(L12&lt;&gt;"",1,0)</f>
        <v>0</v>
      </c>
      <c r="W5" s="2">
        <f>IF(N12&lt;&gt;"",1,0)</f>
        <v>0</v>
      </c>
      <c r="Z5" s="5">
        <f t="shared" si="0"/>
        <v>5</v>
      </c>
      <c r="AA5" s="61">
        <f>IF(MONTH('[1]Liste des élèves'!F17)=12,1,0)</f>
        <v>0</v>
      </c>
      <c r="AB5" t="str">
        <f>IF(AA5=1,INDEX('[1]Liste des élèves'!$E$13:$E$42,Z5),"")</f>
        <v/>
      </c>
      <c r="AC5" s="5" t="str">
        <f>IF(AA5=1,DAY('[1]Liste des élèves'!F17),"")</f>
        <v/>
      </c>
      <c r="AD5" t="str">
        <f t="shared" si="1"/>
        <v/>
      </c>
      <c r="AE5" s="97"/>
      <c r="AF5" s="101"/>
      <c r="AG5" s="101"/>
      <c r="AH5" s="101"/>
      <c r="AI5" s="101"/>
      <c r="AJ5" s="101"/>
      <c r="AK5" s="101"/>
    </row>
    <row r="6" spans="1:37" s="9" customFormat="1" ht="60.6" customHeight="1" x14ac:dyDescent="0.2">
      <c r="B6" s="86"/>
      <c r="C6" s="82"/>
      <c r="D6" s="86"/>
      <c r="E6" s="82"/>
      <c r="F6" s="86"/>
      <c r="G6" s="82"/>
      <c r="H6" s="86"/>
      <c r="I6" s="82"/>
      <c r="J6" s="86"/>
      <c r="K6" s="82"/>
      <c r="L6" s="86"/>
      <c r="M6" s="82"/>
      <c r="N6" s="86"/>
      <c r="Q6" s="9">
        <f>IF(B14&lt;&gt;"",1,0)</f>
        <v>0</v>
      </c>
      <c r="R6" s="9">
        <f>IF(D14&lt;&gt;"",1,0)</f>
        <v>0</v>
      </c>
      <c r="S6" s="9">
        <f>IF(F14&lt;&gt;"",1,0)</f>
        <v>0</v>
      </c>
      <c r="T6" s="9">
        <f>IF(H14&lt;&gt;"",1,0)</f>
        <v>0</v>
      </c>
      <c r="U6" s="9">
        <f>IF(J14&lt;&gt;"",1,0)</f>
        <v>0</v>
      </c>
      <c r="V6" s="9">
        <f>IF(L14&lt;&gt;"",1,0)</f>
        <v>0</v>
      </c>
      <c r="W6" s="9">
        <f>IF(N14&lt;&gt;"",1,0)</f>
        <v>0</v>
      </c>
      <c r="Z6" s="5">
        <f t="shared" si="0"/>
        <v>6</v>
      </c>
      <c r="AA6" s="61">
        <f>IF(MONTH('[1]Liste des élèves'!F18)=12,1,0)</f>
        <v>0</v>
      </c>
      <c r="AB6" t="str">
        <f>IF(AA6=1,INDEX('[1]Liste des élèves'!$E$13:$E$42,Z6),"")</f>
        <v/>
      </c>
      <c r="AC6" s="5" t="str">
        <f>IF(AA6=1,DAY('[1]Liste des élèves'!F18),"")</f>
        <v/>
      </c>
      <c r="AD6" t="str">
        <f t="shared" si="1"/>
        <v/>
      </c>
      <c r="AE6" s="96" t="s">
        <v>768</v>
      </c>
      <c r="AF6" s="99" t="s">
        <v>773</v>
      </c>
      <c r="AG6" s="100"/>
      <c r="AH6" s="100"/>
      <c r="AI6" s="100"/>
      <c r="AJ6" s="100"/>
      <c r="AK6" s="100"/>
    </row>
    <row r="7" spans="1:37" s="12" customFormat="1" ht="13.15" customHeight="1" x14ac:dyDescent="0.2">
      <c r="B7" s="37">
        <f>N5+1</f>
        <v>11</v>
      </c>
      <c r="C7" s="37"/>
      <c r="D7" s="37">
        <f>B7+1</f>
        <v>12</v>
      </c>
      <c r="E7" s="37"/>
      <c r="F7" s="37">
        <f>D7+1</f>
        <v>13</v>
      </c>
      <c r="G7" s="37"/>
      <c r="H7" s="37">
        <f>F7+1</f>
        <v>14</v>
      </c>
      <c r="I7" s="37"/>
      <c r="J7" s="37">
        <f>H7+1</f>
        <v>15</v>
      </c>
      <c r="K7" s="13"/>
      <c r="L7" s="14">
        <f>J7+1</f>
        <v>16</v>
      </c>
      <c r="M7" s="13"/>
      <c r="N7" s="14">
        <f>L7+1</f>
        <v>17</v>
      </c>
      <c r="Z7" s="5">
        <f t="shared" si="0"/>
        <v>7</v>
      </c>
      <c r="AA7" s="61">
        <f>IF(MONTH('[1]Liste des élèves'!F19)=12,1,0)</f>
        <v>0</v>
      </c>
      <c r="AB7" t="str">
        <f>IF(AA7=1,INDEX('[1]Liste des élèves'!$E$13:$E$42,Z7),"")</f>
        <v/>
      </c>
      <c r="AC7" s="5" t="str">
        <f>IF(AA7=1,DAY('[1]Liste des élèves'!F19),"")</f>
        <v/>
      </c>
      <c r="AD7" t="str">
        <f t="shared" si="1"/>
        <v/>
      </c>
      <c r="AE7" s="97"/>
      <c r="AF7" s="101"/>
      <c r="AG7" s="101"/>
      <c r="AH7" s="101"/>
      <c r="AI7" s="101"/>
      <c r="AJ7" s="101"/>
      <c r="AK7" s="101"/>
    </row>
    <row r="8" spans="1:37" s="9" customFormat="1" ht="60.6" customHeight="1" x14ac:dyDescent="0.2">
      <c r="B8" s="86"/>
      <c r="C8" s="82"/>
      <c r="D8" s="86"/>
      <c r="E8" s="82"/>
      <c r="F8" s="86"/>
      <c r="G8" s="82"/>
      <c r="H8" s="86"/>
      <c r="I8" s="82"/>
      <c r="J8" s="86"/>
      <c r="K8" s="82"/>
      <c r="L8" s="86"/>
      <c r="M8" s="82"/>
      <c r="N8" s="86"/>
      <c r="Z8" s="5">
        <f t="shared" si="0"/>
        <v>8</v>
      </c>
      <c r="AA8" s="61">
        <f>IF(MONTH('[1]Liste des élèves'!F20)=12,1,0)</f>
        <v>0</v>
      </c>
      <c r="AB8" t="str">
        <f>IF(AA8=1,INDEX('[1]Liste des élèves'!$E$13:$E$42,Z8),"")</f>
        <v/>
      </c>
      <c r="AC8" s="5" t="str">
        <f>IF(AA8=1,DAY('[1]Liste des élèves'!F20),"")</f>
        <v/>
      </c>
      <c r="AD8" t="str">
        <f t="shared" si="1"/>
        <v/>
      </c>
      <c r="AE8" s="96" t="s">
        <v>769</v>
      </c>
      <c r="AF8" s="99" t="s">
        <v>771</v>
      </c>
      <c r="AG8" s="100"/>
      <c r="AH8" s="100"/>
      <c r="AI8" s="100"/>
      <c r="AJ8" s="100"/>
      <c r="AK8" s="112"/>
    </row>
    <row r="9" spans="1:37" s="12" customFormat="1" ht="13.15" customHeight="1" x14ac:dyDescent="0.2">
      <c r="B9" s="37">
        <f>N7+1</f>
        <v>18</v>
      </c>
      <c r="C9" s="37"/>
      <c r="D9" s="37">
        <f>B9+1</f>
        <v>19</v>
      </c>
      <c r="E9" s="37"/>
      <c r="F9" s="37">
        <f>D9+1</f>
        <v>20</v>
      </c>
      <c r="G9" s="37"/>
      <c r="H9" s="37">
        <f>F9+1</f>
        <v>21</v>
      </c>
      <c r="I9" s="37"/>
      <c r="J9" s="37">
        <f>H9+1</f>
        <v>22</v>
      </c>
      <c r="K9" s="13"/>
      <c r="L9" s="14">
        <f>J9+1</f>
        <v>23</v>
      </c>
      <c r="M9" s="13"/>
      <c r="N9" s="14">
        <f>L9+1</f>
        <v>24</v>
      </c>
      <c r="Z9" s="5">
        <f t="shared" si="0"/>
        <v>9</v>
      </c>
      <c r="AA9" s="61">
        <f>IF(MONTH('[1]Liste des élèves'!F21)=12,1,0)</f>
        <v>0</v>
      </c>
      <c r="AB9" t="str">
        <f>IF(AA9=1,INDEX('[1]Liste des élèves'!$E$13:$E$42,Z9),"")</f>
        <v/>
      </c>
      <c r="AC9" s="5" t="str">
        <f>IF(AA9=1,DAY('[1]Liste des élèves'!F21),"")</f>
        <v/>
      </c>
      <c r="AD9" t="str">
        <f t="shared" si="1"/>
        <v/>
      </c>
      <c r="AE9" s="96" t="s">
        <v>770</v>
      </c>
      <c r="AF9" s="99" t="s">
        <v>772</v>
      </c>
      <c r="AG9" s="101"/>
      <c r="AH9" s="101"/>
      <c r="AI9" s="101"/>
      <c r="AJ9" s="101"/>
      <c r="AK9" s="101"/>
    </row>
    <row r="10" spans="1:37" s="9" customFormat="1" ht="60.6" customHeight="1" x14ac:dyDescent="0.2">
      <c r="B10" s="86"/>
      <c r="C10" s="82"/>
      <c r="D10" s="86"/>
      <c r="E10" s="82"/>
      <c r="F10" s="86"/>
      <c r="G10" s="82"/>
      <c r="H10" s="86"/>
      <c r="I10" s="82"/>
      <c r="J10" s="86"/>
      <c r="K10" s="82"/>
      <c r="L10" s="86"/>
      <c r="M10" s="82"/>
      <c r="N10" s="86"/>
      <c r="Z10" s="5">
        <f t="shared" si="0"/>
        <v>10</v>
      </c>
      <c r="AA10" s="61">
        <f>IF(MONTH('[1]Liste des élèves'!F22)=12,1,0)</f>
        <v>0</v>
      </c>
      <c r="AB10" t="str">
        <f>IF(AA10=1,INDEX('[1]Liste des élèves'!$E$13:$E$42,Z10),"")</f>
        <v/>
      </c>
      <c r="AC10" s="5" t="str">
        <f>IF(AA10=1,DAY('[1]Liste des élèves'!F22),"")</f>
        <v/>
      </c>
      <c r="AD10" t="str">
        <f t="shared" si="1"/>
        <v/>
      </c>
      <c r="AF10" s="100"/>
      <c r="AG10" s="100"/>
      <c r="AH10" s="100"/>
      <c r="AI10" s="100"/>
      <c r="AJ10" s="100"/>
      <c r="AK10" s="100"/>
    </row>
    <row r="11" spans="1:37" s="12" customFormat="1" ht="13.15" customHeight="1" x14ac:dyDescent="0.2">
      <c r="B11" s="37">
        <f>N9+1</f>
        <v>25</v>
      </c>
      <c r="C11" s="37"/>
      <c r="D11" s="37">
        <f>B11+1</f>
        <v>26</v>
      </c>
      <c r="E11" s="37"/>
      <c r="F11" s="37">
        <f>D11+1</f>
        <v>27</v>
      </c>
      <c r="G11" s="37"/>
      <c r="H11" s="37">
        <f>F11+1</f>
        <v>28</v>
      </c>
      <c r="I11" s="37"/>
      <c r="J11" s="37">
        <f>H11+1</f>
        <v>29</v>
      </c>
      <c r="K11" s="108"/>
      <c r="L11" s="14">
        <f>J11+1</f>
        <v>30</v>
      </c>
      <c r="M11" s="108"/>
      <c r="N11" s="14">
        <f>L11+1</f>
        <v>31</v>
      </c>
      <c r="Z11" s="5">
        <f t="shared" si="0"/>
        <v>11</v>
      </c>
      <c r="AA11" s="61">
        <f>IF(MONTH('[1]Liste des élèves'!F23)=12,1,0)</f>
        <v>0</v>
      </c>
      <c r="AB11" t="str">
        <f>IF(AA11=1,INDEX('[1]Liste des élèves'!$E$13:$E$42,Z11),"")</f>
        <v/>
      </c>
      <c r="AC11" s="5" t="str">
        <f>IF(AA11=1,DAY('[1]Liste des élèves'!F23),"")</f>
        <v/>
      </c>
      <c r="AD11" t="str">
        <f t="shared" si="1"/>
        <v/>
      </c>
      <c r="AF11" s="101"/>
      <c r="AG11" s="101"/>
      <c r="AH11" s="101"/>
      <c r="AI11" s="101"/>
      <c r="AJ11" s="101"/>
      <c r="AK11" s="101"/>
    </row>
    <row r="12" spans="1:37" s="9" customFormat="1" ht="60.6" customHeight="1" x14ac:dyDescent="0.2">
      <c r="B12" s="86"/>
      <c r="C12" s="82"/>
      <c r="D12" s="86"/>
      <c r="E12" s="82"/>
      <c r="F12" s="86"/>
      <c r="G12" s="82"/>
      <c r="H12" s="86"/>
      <c r="I12" s="82"/>
      <c r="J12" s="86"/>
      <c r="K12" s="82"/>
      <c r="L12" s="158"/>
      <c r="M12" s="82"/>
      <c r="N12" s="158"/>
      <c r="Z12" s="5">
        <f t="shared" si="0"/>
        <v>12</v>
      </c>
      <c r="AA12" s="61">
        <f>IF(MONTH('[1]Liste des élèves'!F24)=12,1,0)</f>
        <v>0</v>
      </c>
      <c r="AB12" t="str">
        <f>IF(AA12=1,INDEX('[1]Liste des élèves'!$E$13:$E$42,Z12),"")</f>
        <v/>
      </c>
      <c r="AC12" s="5" t="str">
        <f>IF(AA12=1,DAY('[1]Liste des élèves'!F24),"")</f>
        <v/>
      </c>
      <c r="AD12" t="str">
        <f t="shared" si="1"/>
        <v/>
      </c>
      <c r="AF12" s="100"/>
      <c r="AG12" s="100"/>
      <c r="AH12" s="100"/>
      <c r="AI12" s="100"/>
      <c r="AJ12" s="100"/>
      <c r="AK12" s="100"/>
    </row>
    <row r="13" spans="1:37" s="12" customFormat="1" ht="13.15" customHeight="1" x14ac:dyDescent="0.2">
      <c r="B13" s="7" t="s">
        <v>27</v>
      </c>
      <c r="C13" s="13"/>
      <c r="D13" s="37"/>
      <c r="E13" s="13"/>
      <c r="G13" s="13"/>
      <c r="H13" s="13"/>
      <c r="I13" s="13"/>
      <c r="J13" s="13"/>
      <c r="K13" s="13"/>
      <c r="L13" s="15"/>
      <c r="M13" s="13"/>
      <c r="N13" s="15"/>
      <c r="Z13" s="5">
        <f t="shared" si="0"/>
        <v>13</v>
      </c>
      <c r="AA13" s="61">
        <f>IF(MONTH('[1]Liste des élèves'!F25)=12,1,0)</f>
        <v>0</v>
      </c>
      <c r="AB13" t="str">
        <f>IF(AA13=1,INDEX('[1]Liste des élèves'!$E$13:$E$42,Z13),"")</f>
        <v/>
      </c>
      <c r="AC13" s="5" t="str">
        <f>IF(AA13=1,DAY('[1]Liste des élèves'!F25),"")</f>
        <v/>
      </c>
      <c r="AD13" t="str">
        <f t="shared" si="1"/>
        <v/>
      </c>
      <c r="AF13" s="101"/>
      <c r="AG13" s="101"/>
      <c r="AH13" s="101"/>
      <c r="AI13" s="101"/>
      <c r="AJ13" s="101"/>
      <c r="AK13" s="101"/>
    </row>
    <row r="14" spans="1:37" s="9" customFormat="1" ht="60.6" customHeight="1" x14ac:dyDescent="0.2">
      <c r="B14" s="241"/>
      <c r="C14" s="241"/>
      <c r="D14" s="241"/>
      <c r="E14" s="241"/>
      <c r="F14" s="241"/>
      <c r="G14" s="241"/>
      <c r="H14" s="241"/>
      <c r="I14" s="241"/>
      <c r="J14" s="241"/>
      <c r="K14" s="241"/>
      <c r="L14" s="241"/>
      <c r="M14" s="241"/>
      <c r="N14" s="241"/>
      <c r="Z14" s="5">
        <f t="shared" si="0"/>
        <v>14</v>
      </c>
      <c r="AA14" s="61">
        <f>IF(MONTH('[1]Liste des élèves'!F26)=12,1,0)</f>
        <v>0</v>
      </c>
      <c r="AB14" t="str">
        <f>IF(AA14=1,INDEX('[1]Liste des élèves'!$E$13:$E$42,Z14),"")</f>
        <v/>
      </c>
      <c r="AC14" s="5" t="str">
        <f>IF(AA14=1,DAY('[1]Liste des élèves'!F26),"")</f>
        <v/>
      </c>
      <c r="AD14" t="str">
        <f t="shared" si="1"/>
        <v/>
      </c>
      <c r="AF14" s="100"/>
      <c r="AG14" s="100"/>
      <c r="AH14" s="100"/>
      <c r="AI14" s="100"/>
      <c r="AJ14" s="100"/>
      <c r="AK14" s="100"/>
    </row>
    <row r="15" spans="1:37" x14ac:dyDescent="0.2">
      <c r="Z15" s="5">
        <f t="shared" si="0"/>
        <v>15</v>
      </c>
      <c r="AA15" s="61">
        <f>IF(MONTH('[1]Liste des élèves'!F27)=12,1,0)</f>
        <v>0</v>
      </c>
      <c r="AB15" t="str">
        <f>IF(AA15=1,INDEX('[1]Liste des élèves'!$E$13:$E$42,Z15),"")</f>
        <v/>
      </c>
      <c r="AC15" s="5" t="str">
        <f>IF(AA15=1,DAY('[1]Liste des élèves'!F27),"")</f>
        <v/>
      </c>
      <c r="AD15" t="str">
        <f t="shared" si="1"/>
        <v/>
      </c>
    </row>
    <row r="16" spans="1:37" x14ac:dyDescent="0.2">
      <c r="Z16" s="5">
        <f t="shared" si="0"/>
        <v>16</v>
      </c>
      <c r="AA16" s="61">
        <f>IF(MONTH('[1]Liste des élèves'!F28)=12,1,0)</f>
        <v>0</v>
      </c>
      <c r="AB16" t="str">
        <f>IF(AA16=1,INDEX('[1]Liste des élèves'!$E$13:$E$42,Z16),"")</f>
        <v/>
      </c>
      <c r="AC16" s="5" t="str">
        <f>IF(AA16=1,DAY('[1]Liste des élèves'!F28),"")</f>
        <v/>
      </c>
      <c r="AD16" t="str">
        <f t="shared" si="1"/>
        <v/>
      </c>
    </row>
    <row r="17" spans="26:30" x14ac:dyDescent="0.2">
      <c r="Z17" s="5">
        <f t="shared" si="0"/>
        <v>17</v>
      </c>
      <c r="AA17" s="61">
        <f>IF(MONTH('[1]Liste des élèves'!F29)=12,1,0)</f>
        <v>0</v>
      </c>
      <c r="AB17" t="str">
        <f>IF(AA17=1,INDEX('[1]Liste des élèves'!$E$13:$E$42,Z17),"")</f>
        <v/>
      </c>
      <c r="AC17" s="5" t="str">
        <f>IF(AA17=1,DAY('[1]Liste des élèves'!F29),"")</f>
        <v/>
      </c>
      <c r="AD17" t="str">
        <f t="shared" si="1"/>
        <v/>
      </c>
    </row>
    <row r="18" spans="26:30" x14ac:dyDescent="0.2">
      <c r="Z18" s="5">
        <f t="shared" si="0"/>
        <v>18</v>
      </c>
      <c r="AA18" s="61">
        <f>IF(MONTH('[1]Liste des élèves'!F30)=12,1,0)</f>
        <v>0</v>
      </c>
      <c r="AB18" t="str">
        <f>IF(AA18=1,INDEX('[1]Liste des élèves'!$E$13:$E$42,Z18),"")</f>
        <v/>
      </c>
      <c r="AC18" s="5" t="str">
        <f>IF(AA18=1,DAY('[1]Liste des élèves'!F30),"")</f>
        <v/>
      </c>
      <c r="AD18" t="str">
        <f t="shared" si="1"/>
        <v/>
      </c>
    </row>
    <row r="19" spans="26:30" x14ac:dyDescent="0.2">
      <c r="Z19" s="5">
        <f t="shared" si="0"/>
        <v>19</v>
      </c>
      <c r="AA19" s="61">
        <f>IF(MONTH('[1]Liste des élèves'!F31)=12,1,0)</f>
        <v>0</v>
      </c>
      <c r="AB19" t="str">
        <f>IF(AA19=1,INDEX('[1]Liste des élèves'!$E$13:$E$42,Z19),"")</f>
        <v/>
      </c>
      <c r="AC19" s="5" t="str">
        <f>IF(AA19=1,DAY('[1]Liste des élèves'!F31),"")</f>
        <v/>
      </c>
      <c r="AD19" t="str">
        <f t="shared" si="1"/>
        <v/>
      </c>
    </row>
    <row r="20" spans="26:30" x14ac:dyDescent="0.2">
      <c r="Z20" s="5">
        <f t="shared" si="0"/>
        <v>20</v>
      </c>
      <c r="AA20" s="61">
        <f>IF(MONTH('[1]Liste des élèves'!F32)=12,1,0)</f>
        <v>0</v>
      </c>
      <c r="AB20" t="str">
        <f>IF(AA20=1,INDEX('[1]Liste des élèves'!$E$13:$E$42,Z20),"")</f>
        <v/>
      </c>
      <c r="AC20" s="5" t="str">
        <f>IF(AA20=1,DAY('[1]Liste des élèves'!F32),"")</f>
        <v/>
      </c>
      <c r="AD20" t="str">
        <f t="shared" si="1"/>
        <v/>
      </c>
    </row>
    <row r="21" spans="26:30" x14ac:dyDescent="0.2">
      <c r="Z21" s="5">
        <f t="shared" si="0"/>
        <v>21</v>
      </c>
      <c r="AA21" s="61">
        <f>IF(MONTH('[1]Liste des élèves'!F33)=12,1,0)</f>
        <v>0</v>
      </c>
      <c r="AB21" t="str">
        <f>IF(AA21=1,INDEX('[1]Liste des élèves'!$E$13:$E$42,Z21),"")</f>
        <v/>
      </c>
      <c r="AC21" s="5" t="str">
        <f>IF(AA21=1,DAY('[1]Liste des élèves'!F33),"")</f>
        <v/>
      </c>
      <c r="AD21" t="str">
        <f t="shared" si="1"/>
        <v/>
      </c>
    </row>
    <row r="22" spans="26:30" x14ac:dyDescent="0.2">
      <c r="Z22" s="5">
        <f t="shared" si="0"/>
        <v>22</v>
      </c>
      <c r="AA22" s="61">
        <f>IF(MONTH('[1]Liste des élèves'!F34)=12,1,0)</f>
        <v>0</v>
      </c>
      <c r="AB22" t="str">
        <f>IF(AA22=1,INDEX('[1]Liste des élèves'!$E$13:$E$42,Z22),"")</f>
        <v/>
      </c>
      <c r="AC22" s="5" t="str">
        <f>IF(AA22=1,DAY('[1]Liste des élèves'!F34),"")</f>
        <v/>
      </c>
      <c r="AD22" t="str">
        <f t="shared" si="1"/>
        <v/>
      </c>
    </row>
    <row r="23" spans="26:30" x14ac:dyDescent="0.2">
      <c r="Z23" s="5">
        <f t="shared" si="0"/>
        <v>23</v>
      </c>
      <c r="AA23" s="61">
        <f>IF(MONTH('[1]Liste des élèves'!F35)=12,1,0)</f>
        <v>0</v>
      </c>
      <c r="AB23" t="str">
        <f>IF(AA23=1,INDEX('[1]Liste des élèves'!$E$13:$E$42,Z23),"")</f>
        <v/>
      </c>
      <c r="AC23" s="5" t="str">
        <f>IF(AA23=1,DAY('[1]Liste des élèves'!F35),"")</f>
        <v/>
      </c>
      <c r="AD23" t="str">
        <f t="shared" si="1"/>
        <v/>
      </c>
    </row>
    <row r="24" spans="26:30" x14ac:dyDescent="0.2">
      <c r="Z24" s="5">
        <f t="shared" si="0"/>
        <v>24</v>
      </c>
      <c r="AA24" s="61">
        <f>IF(MONTH('[1]Liste des élèves'!F36)=12,1,0)</f>
        <v>0</v>
      </c>
      <c r="AB24" t="str">
        <f>IF(AA24=1,INDEX('[1]Liste des élèves'!$E$13:$E$42,Z24),"")</f>
        <v/>
      </c>
      <c r="AC24" s="5" t="str">
        <f>IF(AA24=1,DAY('[1]Liste des élèves'!F36),"")</f>
        <v/>
      </c>
      <c r="AD24" t="str">
        <f t="shared" si="1"/>
        <v/>
      </c>
    </row>
    <row r="25" spans="26:30" x14ac:dyDescent="0.2">
      <c r="Z25" s="5">
        <f t="shared" si="0"/>
        <v>25</v>
      </c>
      <c r="AA25" s="61">
        <f>IF(MONTH('[1]Liste des élèves'!F37)=12,1,0)</f>
        <v>0</v>
      </c>
      <c r="AB25" t="str">
        <f>IF(AA25=1,INDEX('[1]Liste des élèves'!$E$13:$E$42,Z25),"")</f>
        <v/>
      </c>
      <c r="AC25" s="5" t="str">
        <f>IF(AA25=1,DAY('[1]Liste des élèves'!F37),"")</f>
        <v/>
      </c>
      <c r="AD25" t="str">
        <f t="shared" si="1"/>
        <v/>
      </c>
    </row>
    <row r="26" spans="26:30" x14ac:dyDescent="0.2">
      <c r="Z26" s="5">
        <f t="shared" si="0"/>
        <v>26</v>
      </c>
      <c r="AA26" s="61">
        <f>IF(MONTH('[1]Liste des élèves'!F38)=12,1,0)</f>
        <v>0</v>
      </c>
      <c r="AB26" t="str">
        <f>IF(AA26=1,INDEX('[1]Liste des élèves'!$E$13:$E$42,Z26),"")</f>
        <v/>
      </c>
      <c r="AC26" s="5" t="str">
        <f>IF(AA26=1,DAY('[1]Liste des élèves'!F38),"")</f>
        <v/>
      </c>
      <c r="AD26" t="str">
        <f t="shared" si="1"/>
        <v/>
      </c>
    </row>
    <row r="27" spans="26:30" x14ac:dyDescent="0.2">
      <c r="Z27" s="5">
        <f t="shared" si="0"/>
        <v>27</v>
      </c>
      <c r="AA27" s="61">
        <f>IF(MONTH('[1]Liste des élèves'!F39)=12,1,0)</f>
        <v>0</v>
      </c>
      <c r="AB27" t="str">
        <f>IF(AA27=1,INDEX('[1]Liste des élèves'!$E$13:$E$42,Z27),"")</f>
        <v/>
      </c>
      <c r="AC27" s="5" t="str">
        <f>IF(AA27=1,DAY('[1]Liste des élèves'!F39),"")</f>
        <v/>
      </c>
      <c r="AD27" t="str">
        <f t="shared" si="1"/>
        <v/>
      </c>
    </row>
    <row r="28" spans="26:30" x14ac:dyDescent="0.2">
      <c r="Z28" s="5">
        <f t="shared" si="0"/>
        <v>28</v>
      </c>
      <c r="AA28" s="61">
        <f>IF(MONTH('[1]Liste des élèves'!F40)=12,1,0)</f>
        <v>0</v>
      </c>
      <c r="AB28" t="str">
        <f>IF(AA28=1,INDEX('[1]Liste des élèves'!$E$13:$E$42,Z28),"")</f>
        <v/>
      </c>
      <c r="AC28" s="5" t="str">
        <f>IF(AA28=1,DAY('[1]Liste des élèves'!F40),"")</f>
        <v/>
      </c>
      <c r="AD28" t="str">
        <f t="shared" si="1"/>
        <v/>
      </c>
    </row>
    <row r="29" spans="26:30" x14ac:dyDescent="0.2">
      <c r="Z29" s="5">
        <f t="shared" si="0"/>
        <v>29</v>
      </c>
      <c r="AA29" s="61">
        <f>IF(MONTH('[1]Liste des élèves'!F41)=12,1,0)</f>
        <v>0</v>
      </c>
      <c r="AB29" t="str">
        <f>IF(AA29=1,INDEX('[1]Liste des élèves'!$E$13:$E$42,Z29),"")</f>
        <v/>
      </c>
      <c r="AC29" s="5" t="str">
        <f>IF(AA29=1,DAY('[1]Liste des élèves'!F41),"")</f>
        <v/>
      </c>
      <c r="AD29" t="str">
        <f t="shared" si="1"/>
        <v/>
      </c>
    </row>
    <row r="30" spans="26:30" x14ac:dyDescent="0.2">
      <c r="Z30" s="5">
        <f t="shared" si="0"/>
        <v>30</v>
      </c>
      <c r="AA30" s="61">
        <f>IF(MONTH('[1]Liste des élèves'!F42)=12,1,0)</f>
        <v>0</v>
      </c>
      <c r="AB30" t="str">
        <f>IF(AA30=1,INDEX('[1]Liste des élèves'!$E$13:$E$42,Z30),"")</f>
        <v/>
      </c>
      <c r="AC30" s="5" t="str">
        <f>IF(AA30=1,DAY('[1]Liste des élèves'!F42),"")</f>
        <v/>
      </c>
      <c r="AD30" t="str">
        <f t="shared" si="1"/>
        <v/>
      </c>
    </row>
    <row r="31" spans="26:30" x14ac:dyDescent="0.2">
      <c r="AA31" s="64"/>
      <c r="AD31" s="66" t="str">
        <f>TRIM(CONCATENATE(AD1,AD2,AD3,AD4,AD5,AD6,AD7,AD8,AD9,AD10,AD11,AD12,AD13,AD14,AD15,AD16,AD17,AD18,AD19,AD20,AD21,AD22,AD23,AD24,AD25,AD26,AD27,AD28,AD29,AD30))</f>
        <v/>
      </c>
    </row>
  </sheetData>
  <sheetProtection sheet="1" selectLockedCells="1"/>
  <mergeCells count="3">
    <mergeCell ref="B1:N1"/>
    <mergeCell ref="AF1:AK2"/>
    <mergeCell ref="B14:N14"/>
  </mergeCells>
  <hyperlinks>
    <hyperlink ref="B1:N1" location="Calendrier!A1" tooltip="Retour calendrier" display="Septembre" xr:uid="{00000000-0004-0000-0500-000000000000}"/>
  </hyperlinks>
  <pageMargins left="0.25" right="0.25" top="0.75" bottom="0.75" header="0.3" footer="0.3"/>
  <pageSetup paperSize="9" scale="98" fitToWidth="0" orientation="landscape" r:id="rId1"/>
  <headerFooter alignWithMargins="0">
    <oddFooter xml:space="preserve">&amp;COdile Aubert - http://www.saintpauldevence.info/leprof2.0/
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6">
    <tabColor rgb="FF0000FF"/>
    <pageSetUpPr fitToPage="1"/>
  </sheetPr>
  <dimension ref="A1:AJ31"/>
  <sheetViews>
    <sheetView showGridLines="0" showRowColHeaders="0" topLeftCell="B1" zoomScale="145" zoomScaleNormal="145" workbookViewId="0">
      <selection activeCell="B14" sqref="B14"/>
    </sheetView>
  </sheetViews>
  <sheetFormatPr baseColWidth="10" defaultColWidth="11.5703125" defaultRowHeight="12.75" x14ac:dyDescent="0.2"/>
  <cols>
    <col min="1" max="1" width="2.7109375" customWidth="1"/>
    <col min="2" max="2" width="18" customWidth="1"/>
    <col min="3" max="3" width="1.42578125" customWidth="1"/>
    <col min="4" max="4" width="18" customWidth="1"/>
    <col min="5" max="5" width="1.42578125" customWidth="1"/>
    <col min="6" max="6" width="18" customWidth="1"/>
    <col min="7" max="7" width="1.42578125" customWidth="1"/>
    <col min="8" max="8" width="18" customWidth="1"/>
    <col min="9" max="9" width="1.42578125" customWidth="1"/>
    <col min="10" max="10" width="18" customWidth="1"/>
    <col min="11" max="11" width="1.42578125" customWidth="1"/>
    <col min="12" max="12" width="18" customWidth="1"/>
    <col min="13" max="13" width="1.42578125" customWidth="1"/>
    <col min="14" max="14" width="18" customWidth="1"/>
    <col min="15" max="15" width="3.7109375" hidden="1" customWidth="1"/>
    <col min="16" max="16" width="9.140625" customWidth="1"/>
    <col min="17" max="24" width="2.28515625" hidden="1" customWidth="1"/>
    <col min="25" max="25" width="6.85546875" hidden="1" customWidth="1"/>
    <col min="26" max="26" width="6.42578125" hidden="1" customWidth="1"/>
    <col min="27" max="27" width="8.28515625" style="64" hidden="1" customWidth="1"/>
    <col min="28" max="28" width="8.28515625" hidden="1" customWidth="1"/>
    <col min="29" max="29" width="4.42578125" hidden="1" customWidth="1"/>
    <col min="30" max="30" width="11.5703125" hidden="1" customWidth="1"/>
    <col min="31" max="35" width="9.7109375" customWidth="1"/>
    <col min="36" max="36" width="12.7109375" customWidth="1"/>
  </cols>
  <sheetData>
    <row r="1" spans="1:36" ht="22.9" customHeight="1" x14ac:dyDescent="0.2">
      <c r="A1" s="1" t="s">
        <v>11</v>
      </c>
      <c r="B1" s="242" t="s">
        <v>15</v>
      </c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1"/>
      <c r="Q1" s="2">
        <f>IF(B4&lt;&gt;"",1,0)</f>
        <v>0</v>
      </c>
      <c r="R1" s="2">
        <f>IF(D4&lt;&gt;"",1,0)</f>
        <v>0</v>
      </c>
      <c r="S1" s="2">
        <f>IF(F4&lt;&gt;"",1,0)</f>
        <v>0</v>
      </c>
      <c r="T1" s="2">
        <f>IF(H4&lt;&gt;"",1,0)</f>
        <v>0</v>
      </c>
      <c r="U1" s="2">
        <f>IF(J4&lt;&gt;"",1,0)</f>
        <v>0</v>
      </c>
      <c r="V1" s="2">
        <f>IF(L4&lt;&gt;"",1,0)</f>
        <v>0</v>
      </c>
      <c r="W1" s="2">
        <f>IF(N4&lt;&gt;"",1,0)</f>
        <v>0</v>
      </c>
      <c r="Y1" s="61">
        <f>MONTH('[1]Liste des élèves'!F13)</f>
        <v>9</v>
      </c>
      <c r="Z1">
        <v>1</v>
      </c>
      <c r="AA1" s="61">
        <f>IF(MONTH('[1]Liste des élèves'!F13)=1,1,0)</f>
        <v>0</v>
      </c>
      <c r="AB1" t="str">
        <f>IF(AA1=1,INDEX('[1]Liste des élèves'!$E$13:$E$42,Z1),"")</f>
        <v/>
      </c>
      <c r="AC1" s="5">
        <f>IF(AA1=1,DAY('[1]Liste des élèves'!F13),0)</f>
        <v>0</v>
      </c>
      <c r="AD1" t="str">
        <f>IF(AA1*AC1&lt;&gt;0,CONCATENATE(AB1," le ",AC1," - "),"")</f>
        <v/>
      </c>
      <c r="AE1" s="230" t="s">
        <v>774</v>
      </c>
      <c r="AF1" s="231"/>
      <c r="AG1" s="231"/>
      <c r="AH1" s="231"/>
      <c r="AI1" s="231"/>
      <c r="AJ1" s="232"/>
    </row>
    <row r="2" spans="1:36" s="5" customFormat="1" ht="22.9" customHeight="1" x14ac:dyDescent="0.2">
      <c r="A2" s="3"/>
      <c r="B2" s="4" t="s">
        <v>21</v>
      </c>
      <c r="C2" s="4"/>
      <c r="D2" s="4" t="s">
        <v>22</v>
      </c>
      <c r="E2" s="4"/>
      <c r="F2" s="4" t="s">
        <v>23</v>
      </c>
      <c r="G2" s="4"/>
      <c r="H2" s="4" t="s">
        <v>24</v>
      </c>
      <c r="I2" s="4"/>
      <c r="J2" s="4" t="s">
        <v>25</v>
      </c>
      <c r="K2" s="4"/>
      <c r="L2" s="4" t="s">
        <v>26</v>
      </c>
      <c r="M2" s="4"/>
      <c r="N2" s="4" t="s">
        <v>20</v>
      </c>
      <c r="O2" s="3"/>
      <c r="Q2" s="2">
        <f>IF(B6&lt;&gt;"",1,0)</f>
        <v>0</v>
      </c>
      <c r="R2" s="2">
        <f>IF(D6&lt;&gt;"",1,0)</f>
        <v>0</v>
      </c>
      <c r="S2" s="2">
        <f>IF(F6&lt;&gt;"",1,0)</f>
        <v>0</v>
      </c>
      <c r="T2" s="2">
        <f>IF(H6&lt;&gt;"",1,0)</f>
        <v>0</v>
      </c>
      <c r="U2" s="2">
        <f>IF(J6&lt;&gt;"",1,0)</f>
        <v>0</v>
      </c>
      <c r="V2" s="2">
        <f>IF(L6&lt;&gt;"",1,0)</f>
        <v>0</v>
      </c>
      <c r="W2" s="2">
        <f>IF(N6&lt;&gt;"",1,0)</f>
        <v>0</v>
      </c>
      <c r="Y2" s="61">
        <f>MONTH('[1]Liste des élèves'!F14)</f>
        <v>7</v>
      </c>
      <c r="Z2" s="5">
        <f>Z1+1</f>
        <v>2</v>
      </c>
      <c r="AA2" s="61">
        <f>IF(MONTH('[1]Liste des élèves'!F14)=1,1,0)</f>
        <v>0</v>
      </c>
      <c r="AB2" t="str">
        <f>IF(AA2=1,INDEX('[1]Liste des élèves'!$E$13:$E$42,Z2),"")</f>
        <v/>
      </c>
      <c r="AC2" s="5">
        <f>IF(AA2=1,DAY('[1]Liste des élèves'!F14),0)</f>
        <v>0</v>
      </c>
      <c r="AD2" t="str">
        <f>IF(AA2*AC2&lt;&gt;0,CONCATENATE(AB2," le ",AC2," - "),"")</f>
        <v/>
      </c>
      <c r="AE2" s="233"/>
      <c r="AF2" s="234"/>
      <c r="AG2" s="234"/>
      <c r="AH2" s="234"/>
      <c r="AI2" s="234"/>
      <c r="AJ2" s="235"/>
    </row>
    <row r="3" spans="1:36" s="31" customFormat="1" ht="13.15" customHeight="1" x14ac:dyDescent="0.2">
      <c r="B3" s="67" t="s">
        <v>35</v>
      </c>
      <c r="C3" s="38"/>
      <c r="D3" s="7" t="s">
        <v>30</v>
      </c>
      <c r="E3" s="38"/>
      <c r="F3" s="111" t="s">
        <v>31</v>
      </c>
      <c r="G3" s="111"/>
      <c r="H3" s="111" t="s">
        <v>32</v>
      </c>
      <c r="I3" s="38"/>
      <c r="J3" s="111" t="s">
        <v>33</v>
      </c>
      <c r="L3" s="111" t="s">
        <v>34</v>
      </c>
      <c r="N3" s="111" t="s">
        <v>779</v>
      </c>
      <c r="Q3" s="32">
        <f>IF(B8&lt;&gt;"",1,0)</f>
        <v>0</v>
      </c>
      <c r="R3" s="32">
        <f>IF(D8&lt;&gt;"",1,0)</f>
        <v>0</v>
      </c>
      <c r="S3" s="32">
        <f>IF(F8&lt;&gt;"",1,0)</f>
        <v>0</v>
      </c>
      <c r="T3" s="32">
        <f>IF(H8&lt;&gt;"",1,0)</f>
        <v>0</v>
      </c>
      <c r="U3" s="32">
        <f>IF(J8&lt;&gt;"",1,0)</f>
        <v>0</v>
      </c>
      <c r="V3" s="32">
        <f>IF(L8&lt;&gt;"",1,0)</f>
        <v>0</v>
      </c>
      <c r="W3" s="32">
        <f>IF(N8&lt;&gt;"",1,0)</f>
        <v>0</v>
      </c>
      <c r="Y3" s="61">
        <f>MONTH('[1]Liste des élèves'!F15)</f>
        <v>1</v>
      </c>
      <c r="Z3" s="5">
        <f t="shared" ref="Z3:Z30" si="0">Z2+1</f>
        <v>3</v>
      </c>
      <c r="AA3" s="61">
        <f>IF(MONTH('[1]Liste des élèves'!F15)=1,1,0)</f>
        <v>1</v>
      </c>
      <c r="AB3">
        <f>IF(AA3=1,INDEX('[1]Liste des élèves'!$E$13:$E$42,Z3),"")</f>
        <v>0</v>
      </c>
      <c r="AC3" s="5">
        <f>IF(AA3=1,DAY('[1]Liste des élèves'!F15),0)</f>
        <v>0</v>
      </c>
      <c r="AD3" t="str">
        <f>IF(AA3*AC3&lt;&gt;0,CONCATENATE(AB3," le ",AC3," - "),"")</f>
        <v/>
      </c>
      <c r="AE3" s="98"/>
      <c r="AF3" s="98"/>
      <c r="AG3" s="98"/>
      <c r="AH3" s="98"/>
      <c r="AI3" s="98"/>
      <c r="AJ3" s="98"/>
    </row>
    <row r="4" spans="1:36" s="9" customFormat="1" ht="60.6" customHeight="1" x14ac:dyDescent="0.2">
      <c r="B4" s="81" t="str">
        <f>AD31</f>
        <v/>
      </c>
      <c r="C4" s="82"/>
      <c r="D4" s="83"/>
      <c r="E4" s="82"/>
      <c r="F4" s="86"/>
      <c r="G4" s="82"/>
      <c r="H4" s="86"/>
      <c r="I4" s="82"/>
      <c r="J4" s="86"/>
      <c r="K4" s="82"/>
      <c r="L4" s="86"/>
      <c r="M4" s="82"/>
      <c r="N4" s="86"/>
      <c r="Q4" s="9">
        <f>IF(B10&lt;&gt;"",1,0)</f>
        <v>0</v>
      </c>
      <c r="R4" s="9">
        <f>IF(D10&lt;&gt;"",1,0)</f>
        <v>0</v>
      </c>
      <c r="S4" s="9">
        <f>IF(F10&lt;&gt;"",1,0)</f>
        <v>0</v>
      </c>
      <c r="T4" s="9">
        <f>IF(H10&lt;&gt;"",1,0)</f>
        <v>0</v>
      </c>
      <c r="U4" s="9">
        <f>IF(J10&lt;&gt;"",1,0)</f>
        <v>0</v>
      </c>
      <c r="V4" s="9">
        <f>IF(L10&lt;&gt;"",1,0)</f>
        <v>0</v>
      </c>
      <c r="W4" s="9">
        <f>IF(N10&lt;&gt;"",1,0)</f>
        <v>0</v>
      </c>
      <c r="Y4" s="61">
        <f>MONTH('[1]Liste des élèves'!F16)</f>
        <v>1</v>
      </c>
      <c r="Z4" s="5">
        <f t="shared" si="0"/>
        <v>4</v>
      </c>
      <c r="AA4" s="61">
        <f>IF(MONTH('[1]Liste des élèves'!F16)=1,1,0)</f>
        <v>1</v>
      </c>
      <c r="AB4">
        <f>IF(AA4=1,INDEX('[1]Liste des élèves'!$E$13:$E$42,Z4),"")</f>
        <v>0</v>
      </c>
      <c r="AC4" s="5">
        <f>IF(AA4=1,DAY('[1]Liste des élèves'!F16),0)</f>
        <v>0</v>
      </c>
      <c r="AD4" t="str">
        <f t="shared" ref="AD4:AD30" si="1">IF(AA4*AC4&lt;&gt;0,CONCATENATE(AB4," le ",AC4," - "),"")</f>
        <v/>
      </c>
      <c r="AE4" s="99" t="s">
        <v>767</v>
      </c>
      <c r="AF4" s="100"/>
      <c r="AG4" s="100"/>
      <c r="AH4" s="100"/>
      <c r="AI4" s="100"/>
      <c r="AJ4" s="100"/>
    </row>
    <row r="5" spans="1:36" s="33" customFormat="1" ht="13.15" customHeight="1" x14ac:dyDescent="0.2">
      <c r="B5" s="39">
        <v>1</v>
      </c>
      <c r="C5" s="39"/>
      <c r="D5" s="39">
        <f>B5+1</f>
        <v>2</v>
      </c>
      <c r="E5" s="39"/>
      <c r="F5" s="39">
        <f>D5+1</f>
        <v>3</v>
      </c>
      <c r="G5" s="38"/>
      <c r="H5" s="38">
        <f>F5+1</f>
        <v>4</v>
      </c>
      <c r="I5" s="38"/>
      <c r="J5" s="38">
        <f>H5+1</f>
        <v>5</v>
      </c>
      <c r="K5" s="31"/>
      <c r="L5" s="14">
        <f>J5+1</f>
        <v>6</v>
      </c>
      <c r="M5" s="34"/>
      <c r="N5" s="14">
        <f>L5+1</f>
        <v>7</v>
      </c>
      <c r="Q5" s="32">
        <f>IF(B12&lt;&gt;"",1,0)</f>
        <v>0</v>
      </c>
      <c r="R5" s="32">
        <f>IF(D12&lt;&gt;"",1,0)</f>
        <v>0</v>
      </c>
      <c r="S5" s="32">
        <f>IF(F12&lt;&gt;"",1,0)</f>
        <v>0</v>
      </c>
      <c r="T5" s="32">
        <f>IF(H12&lt;&gt;"",1,0)</f>
        <v>0</v>
      </c>
      <c r="U5" s="32">
        <f>IF(J12&lt;&gt;"",1,0)</f>
        <v>0</v>
      </c>
      <c r="V5" s="32">
        <f>IF(L12&lt;&gt;"",1,0)</f>
        <v>0</v>
      </c>
      <c r="W5" s="32">
        <f>IF(N12&lt;&gt;"",1,0)</f>
        <v>0</v>
      </c>
      <c r="Y5" s="61">
        <f>MONTH('[1]Liste des élèves'!F17)</f>
        <v>1</v>
      </c>
      <c r="Z5" s="5">
        <f t="shared" si="0"/>
        <v>5</v>
      </c>
      <c r="AA5" s="61">
        <f>IF(MONTH('[1]Liste des élèves'!F17)=1,1,0)</f>
        <v>1</v>
      </c>
      <c r="AB5">
        <f>IF(AA5=1,INDEX('[1]Liste des élèves'!$E$13:$E$42,Z5),"")</f>
        <v>0</v>
      </c>
      <c r="AC5" s="5">
        <f>IF(AA5=1,DAY('[1]Liste des élèves'!F17),0)</f>
        <v>0</v>
      </c>
      <c r="AD5" t="str">
        <f t="shared" si="1"/>
        <v/>
      </c>
      <c r="AE5" s="101"/>
      <c r="AF5" s="101"/>
      <c r="AG5" s="101"/>
      <c r="AH5" s="101"/>
      <c r="AI5" s="101"/>
      <c r="AJ5" s="101"/>
    </row>
    <row r="6" spans="1:36" s="9" customFormat="1" ht="60.6" customHeight="1" x14ac:dyDescent="0.2">
      <c r="B6" s="86"/>
      <c r="C6" s="82"/>
      <c r="D6" s="86"/>
      <c r="E6" s="82"/>
      <c r="F6" s="86"/>
      <c r="G6" s="82"/>
      <c r="H6" s="86"/>
      <c r="I6" s="82"/>
      <c r="J6" s="86"/>
      <c r="K6" s="82"/>
      <c r="L6" s="86"/>
      <c r="M6" s="82"/>
      <c r="N6" s="86"/>
      <c r="Q6" s="32">
        <f>IF(B14&lt;&gt;"",1,0)</f>
        <v>0</v>
      </c>
      <c r="R6" s="32">
        <f>IF(D14&lt;&gt;"",1,0)</f>
        <v>0</v>
      </c>
      <c r="S6" s="32">
        <f>IF(F14&lt;&gt;"",1,0)</f>
        <v>0</v>
      </c>
      <c r="T6" s="32">
        <f>IF(H14&lt;&gt;"",1,0)</f>
        <v>0</v>
      </c>
      <c r="U6" s="32">
        <f>IF(J14&lt;&gt;"",1,0)</f>
        <v>0</v>
      </c>
      <c r="V6" s="32">
        <f>IF(L14&lt;&gt;"",1,0)</f>
        <v>0</v>
      </c>
      <c r="W6" s="32">
        <f>IF(N14&lt;&gt;"",1,0)</f>
        <v>0</v>
      </c>
      <c r="Y6" s="61">
        <f>MONTH('[1]Liste des élèves'!F18)</f>
        <v>1</v>
      </c>
      <c r="Z6" s="5">
        <f t="shared" si="0"/>
        <v>6</v>
      </c>
      <c r="AA6" s="61">
        <f>IF(MONTH('[1]Liste des élèves'!F18)=1,1,0)</f>
        <v>1</v>
      </c>
      <c r="AB6">
        <f>IF(AA6=1,INDEX('[1]Liste des élèves'!$E$13:$E$42,Z6),"")</f>
        <v>0</v>
      </c>
      <c r="AC6" s="5">
        <f>IF(AA6=1,DAY('[1]Liste des élèves'!F18),0)</f>
        <v>0</v>
      </c>
      <c r="AD6" t="str">
        <f t="shared" si="1"/>
        <v/>
      </c>
      <c r="AE6" s="99" t="s">
        <v>773</v>
      </c>
      <c r="AF6" s="100"/>
      <c r="AG6" s="100"/>
      <c r="AH6" s="100"/>
      <c r="AI6" s="100"/>
      <c r="AJ6" s="100"/>
    </row>
    <row r="7" spans="1:36" s="33" customFormat="1" ht="13.15" customHeight="1" x14ac:dyDescent="0.2">
      <c r="B7" s="39">
        <f>N5+1</f>
        <v>8</v>
      </c>
      <c r="C7" s="39"/>
      <c r="D7" s="39">
        <f>B7+1</f>
        <v>9</v>
      </c>
      <c r="E7" s="39"/>
      <c r="F7" s="39">
        <f>D7+1</f>
        <v>10</v>
      </c>
      <c r="G7" s="38"/>
      <c r="H7" s="38">
        <f>F7+1</f>
        <v>11</v>
      </c>
      <c r="I7" s="38"/>
      <c r="J7" s="38">
        <f>H7+1</f>
        <v>12</v>
      </c>
      <c r="K7" s="31"/>
      <c r="L7" s="14">
        <f>J7+1</f>
        <v>13</v>
      </c>
      <c r="M7" s="34"/>
      <c r="N7" s="14">
        <f>L7+1</f>
        <v>14</v>
      </c>
      <c r="Q7" s="32"/>
      <c r="R7" s="32"/>
      <c r="S7" s="32"/>
      <c r="T7" s="32"/>
      <c r="U7" s="32"/>
      <c r="V7" s="32"/>
      <c r="W7" s="32"/>
      <c r="Y7" s="61">
        <f>MONTH('[1]Liste des élèves'!F19)</f>
        <v>1</v>
      </c>
      <c r="Z7" s="5">
        <f t="shared" si="0"/>
        <v>7</v>
      </c>
      <c r="AA7" s="61">
        <f>IF(MONTH('[1]Liste des élèves'!F19)=1,1,0)</f>
        <v>1</v>
      </c>
      <c r="AB7">
        <f>IF(AA7=1,INDEX('[1]Liste des élèves'!$E$13:$E$42,Z7),"")</f>
        <v>0</v>
      </c>
      <c r="AC7" s="5">
        <f>IF(AA7=1,DAY('[1]Liste des élèves'!F19),0)</f>
        <v>0</v>
      </c>
      <c r="AD7" t="str">
        <f t="shared" si="1"/>
        <v/>
      </c>
      <c r="AE7" s="101"/>
      <c r="AF7" s="101"/>
      <c r="AG7" s="101"/>
      <c r="AH7" s="101"/>
      <c r="AI7" s="101"/>
      <c r="AJ7" s="101"/>
    </row>
    <row r="8" spans="1:36" s="9" customFormat="1" ht="60.6" customHeight="1" x14ac:dyDescent="0.2">
      <c r="B8" s="86"/>
      <c r="C8" s="82"/>
      <c r="D8" s="86"/>
      <c r="E8" s="82"/>
      <c r="F8" s="86"/>
      <c r="G8" s="82"/>
      <c r="H8" s="86"/>
      <c r="I8" s="82"/>
      <c r="J8" s="86"/>
      <c r="K8" s="82"/>
      <c r="L8" s="86"/>
      <c r="M8" s="82"/>
      <c r="N8" s="86"/>
      <c r="Y8" s="61">
        <f>MONTH('[1]Liste des élèves'!F20)</f>
        <v>1</v>
      </c>
      <c r="Z8" s="5">
        <f t="shared" si="0"/>
        <v>8</v>
      </c>
      <c r="AA8" s="61">
        <f>IF(MONTH('[1]Liste des élèves'!F20)=1,1,0)</f>
        <v>1</v>
      </c>
      <c r="AB8">
        <f>IF(AA8=1,INDEX('[1]Liste des élèves'!$E$13:$E$42,Z8),"")</f>
        <v>0</v>
      </c>
      <c r="AC8" s="5">
        <f>IF(AA8=1,DAY('[1]Liste des élèves'!F20),0)</f>
        <v>0</v>
      </c>
      <c r="AD8" t="str">
        <f t="shared" si="1"/>
        <v/>
      </c>
      <c r="AE8" s="99" t="s">
        <v>771</v>
      </c>
      <c r="AF8" s="100"/>
      <c r="AG8" s="100"/>
      <c r="AH8" s="100"/>
      <c r="AI8" s="100"/>
      <c r="AJ8" s="100"/>
    </row>
    <row r="9" spans="1:36" s="33" customFormat="1" ht="13.15" customHeight="1" x14ac:dyDescent="0.2">
      <c r="B9" s="39">
        <f>N7+1</f>
        <v>15</v>
      </c>
      <c r="C9" s="39"/>
      <c r="D9" s="39">
        <f>B9+1</f>
        <v>16</v>
      </c>
      <c r="E9" s="39"/>
      <c r="F9" s="39">
        <f>D9+1</f>
        <v>17</v>
      </c>
      <c r="G9" s="38"/>
      <c r="H9" s="38">
        <f>F9+1</f>
        <v>18</v>
      </c>
      <c r="I9" s="38"/>
      <c r="J9" s="38">
        <f>H9+1</f>
        <v>19</v>
      </c>
      <c r="K9" s="31"/>
      <c r="L9" s="14">
        <f>J9+1</f>
        <v>20</v>
      </c>
      <c r="M9" s="34"/>
      <c r="N9" s="14">
        <f>L9+1</f>
        <v>21</v>
      </c>
      <c r="Q9" s="32"/>
      <c r="R9" s="32"/>
      <c r="S9" s="32"/>
      <c r="T9" s="32"/>
      <c r="U9" s="32"/>
      <c r="V9" s="32"/>
      <c r="W9" s="32"/>
      <c r="Y9" s="61">
        <f>MONTH('[1]Liste des élèves'!F21)</f>
        <v>1</v>
      </c>
      <c r="Z9" s="5">
        <f t="shared" si="0"/>
        <v>9</v>
      </c>
      <c r="AA9" s="61">
        <f>IF(MONTH('[1]Liste des élèves'!F21)=1,1,0)</f>
        <v>1</v>
      </c>
      <c r="AB9">
        <f>IF(AA9=1,INDEX('[1]Liste des élèves'!$E$13:$E$42,Z9),"")</f>
        <v>0</v>
      </c>
      <c r="AC9" s="5">
        <f>IF(AA9=1,DAY('[1]Liste des élèves'!F21),0)</f>
        <v>0</v>
      </c>
      <c r="AD9" t="str">
        <f t="shared" si="1"/>
        <v/>
      </c>
      <c r="AE9" s="99" t="s">
        <v>772</v>
      </c>
      <c r="AF9" s="101"/>
      <c r="AG9" s="101"/>
      <c r="AH9" s="101"/>
      <c r="AI9" s="101"/>
      <c r="AJ9" s="101"/>
    </row>
    <row r="10" spans="1:36" s="9" customFormat="1" ht="60.6" customHeight="1" x14ac:dyDescent="0.2">
      <c r="B10" s="86"/>
      <c r="C10" s="82"/>
      <c r="D10" s="86"/>
      <c r="E10" s="82"/>
      <c r="F10" s="86"/>
      <c r="G10" s="82"/>
      <c r="H10" s="86"/>
      <c r="I10" s="82"/>
      <c r="J10" s="86"/>
      <c r="K10" s="82"/>
      <c r="L10" s="86"/>
      <c r="M10" s="82"/>
      <c r="N10" s="86"/>
      <c r="Z10" s="5">
        <f t="shared" si="0"/>
        <v>10</v>
      </c>
      <c r="AA10" s="61">
        <f>IF(MONTH('[1]Liste des élèves'!F22)=1,1,0)</f>
        <v>1</v>
      </c>
      <c r="AB10">
        <f>IF(AA10=1,INDEX('[1]Liste des élèves'!$E$13:$E$42,Z10),"")</f>
        <v>0</v>
      </c>
      <c r="AC10" s="5">
        <f>IF(AA10=1,DAY('[1]Liste des élèves'!F22),0)</f>
        <v>0</v>
      </c>
      <c r="AD10" t="str">
        <f t="shared" si="1"/>
        <v/>
      </c>
      <c r="AE10" s="100"/>
      <c r="AF10" s="100"/>
      <c r="AG10" s="100"/>
      <c r="AH10" s="100"/>
      <c r="AI10" s="100"/>
      <c r="AJ10" s="100"/>
    </row>
    <row r="11" spans="1:36" s="33" customFormat="1" ht="13.15" customHeight="1" x14ac:dyDescent="0.2">
      <c r="B11" s="39">
        <f>N9+1</f>
        <v>22</v>
      </c>
      <c r="C11" s="39"/>
      <c r="D11" s="39">
        <f>B11+1</f>
        <v>23</v>
      </c>
      <c r="E11" s="39"/>
      <c r="F11" s="39">
        <f>D11+1</f>
        <v>24</v>
      </c>
      <c r="G11" s="38"/>
      <c r="H11" s="38">
        <f>F11+1</f>
        <v>25</v>
      </c>
      <c r="I11" s="38"/>
      <c r="J11" s="38">
        <f>H11+1</f>
        <v>26</v>
      </c>
      <c r="K11" s="6"/>
      <c r="L11" s="14">
        <f>J11+1</f>
        <v>27</v>
      </c>
      <c r="M11" s="8"/>
      <c r="N11" s="14">
        <f>L11+1</f>
        <v>28</v>
      </c>
      <c r="O11" s="6"/>
      <c r="P11" s="7" t="s">
        <v>7</v>
      </c>
      <c r="Q11" s="32"/>
      <c r="R11" s="32"/>
      <c r="S11" s="32"/>
      <c r="T11" s="32"/>
      <c r="U11" s="32"/>
      <c r="V11" s="32"/>
      <c r="W11" s="32"/>
      <c r="Z11" s="5">
        <f t="shared" si="0"/>
        <v>11</v>
      </c>
      <c r="AA11" s="61">
        <f>IF(MONTH('[1]Liste des élèves'!F23)=1,1,0)</f>
        <v>1</v>
      </c>
      <c r="AB11">
        <f>IF(AA11=1,INDEX('[1]Liste des élèves'!$E$13:$E$42,Z11),"")</f>
        <v>0</v>
      </c>
      <c r="AC11" s="5">
        <f>IF(AA11=1,DAY('[1]Liste des élèves'!F23),0)</f>
        <v>0</v>
      </c>
      <c r="AD11" t="str">
        <f t="shared" si="1"/>
        <v/>
      </c>
      <c r="AE11" s="101"/>
      <c r="AF11" s="101"/>
      <c r="AG11" s="101"/>
      <c r="AH11" s="101"/>
      <c r="AI11" s="101"/>
      <c r="AJ11" s="101"/>
    </row>
    <row r="12" spans="1:36" s="9" customFormat="1" ht="60.6" customHeight="1" x14ac:dyDescent="0.2">
      <c r="B12" s="86"/>
      <c r="C12" s="82"/>
      <c r="D12" s="86"/>
      <c r="E12" s="82"/>
      <c r="F12" s="86"/>
      <c r="G12" s="82"/>
      <c r="H12" s="86"/>
      <c r="I12" s="82"/>
      <c r="J12" s="86"/>
      <c r="K12" s="82"/>
      <c r="L12" s="83"/>
      <c r="M12" s="82"/>
      <c r="N12" s="83"/>
      <c r="O12" s="11"/>
      <c r="P12" s="10"/>
      <c r="Z12" s="5">
        <f t="shared" si="0"/>
        <v>12</v>
      </c>
      <c r="AA12" s="61">
        <f>IF(MONTH('[1]Liste des élèves'!F24)=1,1,0)</f>
        <v>1</v>
      </c>
      <c r="AB12">
        <f>IF(AA12=1,INDEX('[1]Liste des élèves'!$E$13:$E$42,Z12),"")</f>
        <v>0</v>
      </c>
      <c r="AC12" s="5">
        <f>IF(AA12=1,DAY('[1]Liste des élèves'!F24),0)</f>
        <v>0</v>
      </c>
      <c r="AD12" t="str">
        <f t="shared" si="1"/>
        <v/>
      </c>
      <c r="AE12" s="100"/>
      <c r="AF12" s="100"/>
      <c r="AG12" s="100"/>
      <c r="AH12" s="100"/>
      <c r="AI12" s="100"/>
      <c r="AJ12" s="100"/>
    </row>
    <row r="13" spans="1:36" s="33" customFormat="1" ht="13.15" customHeight="1" x14ac:dyDescent="0.2">
      <c r="B13" s="38">
        <f>N11+1</f>
        <v>29</v>
      </c>
      <c r="C13" s="34"/>
      <c r="D13" s="38">
        <f>B13+1</f>
        <v>30</v>
      </c>
      <c r="E13" s="34"/>
      <c r="F13" s="38">
        <f>D13+1</f>
        <v>31</v>
      </c>
      <c r="G13" s="34"/>
      <c r="H13" s="7" t="s">
        <v>27</v>
      </c>
      <c r="I13" s="34"/>
      <c r="J13" s="34"/>
      <c r="K13" s="34"/>
      <c r="L13" s="34"/>
      <c r="M13" s="34"/>
      <c r="N13" s="34"/>
      <c r="Z13" s="5">
        <f t="shared" si="0"/>
        <v>13</v>
      </c>
      <c r="AA13" s="61">
        <f>IF(MONTH('[1]Liste des élèves'!F25)=1,1,0)</f>
        <v>1</v>
      </c>
      <c r="AB13">
        <f>IF(AA13=1,INDEX('[1]Liste des élèves'!$E$13:$E$42,Z13),"")</f>
        <v>0</v>
      </c>
      <c r="AC13" s="5">
        <f>IF(AA13=1,DAY('[1]Liste des élèves'!F25),0)</f>
        <v>0</v>
      </c>
      <c r="AD13" t="str">
        <f t="shared" si="1"/>
        <v/>
      </c>
      <c r="AE13" s="101"/>
      <c r="AF13" s="101"/>
      <c r="AG13" s="101"/>
      <c r="AH13" s="101"/>
      <c r="AI13" s="101"/>
      <c r="AJ13" s="101"/>
    </row>
    <row r="14" spans="1:36" s="9" customFormat="1" ht="60.6" customHeight="1" x14ac:dyDescent="0.2">
      <c r="B14" s="86"/>
      <c r="C14" s="102"/>
      <c r="D14" s="86"/>
      <c r="E14" s="102"/>
      <c r="F14" s="86"/>
      <c r="G14" s="102"/>
      <c r="H14" s="238"/>
      <c r="I14" s="238"/>
      <c r="J14" s="238"/>
      <c r="K14" s="238"/>
      <c r="L14" s="238"/>
      <c r="M14" s="238"/>
      <c r="N14" s="238"/>
      <c r="Z14" s="5">
        <f t="shared" si="0"/>
        <v>14</v>
      </c>
      <c r="AA14" s="61">
        <f>IF(MONTH('[1]Liste des élèves'!F26)=1,1,0)</f>
        <v>1</v>
      </c>
      <c r="AB14">
        <f>IF(AA14=1,INDEX('[1]Liste des élèves'!$E$13:$E$42,Z14),"")</f>
        <v>0</v>
      </c>
      <c r="AC14" s="5">
        <f>IF(AA14=1,DAY('[1]Liste des élèves'!F26),0)</f>
        <v>0</v>
      </c>
      <c r="AD14" t="str">
        <f t="shared" si="1"/>
        <v/>
      </c>
      <c r="AE14" s="100"/>
      <c r="AF14" s="100"/>
      <c r="AG14" s="100"/>
      <c r="AH14" s="100"/>
      <c r="AI14" s="100"/>
      <c r="AJ14" s="100"/>
    </row>
    <row r="15" spans="1:36" x14ac:dyDescent="0.2">
      <c r="Z15" s="5">
        <f t="shared" si="0"/>
        <v>15</v>
      </c>
      <c r="AA15" s="61">
        <f>IF(MONTH('[1]Liste des élèves'!F27)=1,1,0)</f>
        <v>1</v>
      </c>
      <c r="AB15">
        <f>IF(AA15=1,INDEX('[1]Liste des élèves'!$E$13:$E$42,Z15),"")</f>
        <v>0</v>
      </c>
      <c r="AC15" s="5">
        <f>IF(AA15=1,DAY('[1]Liste des élèves'!F27),0)</f>
        <v>0</v>
      </c>
      <c r="AD15" t="str">
        <f t="shared" si="1"/>
        <v/>
      </c>
    </row>
    <row r="16" spans="1:36" x14ac:dyDescent="0.2">
      <c r="Z16" s="5">
        <f t="shared" si="0"/>
        <v>16</v>
      </c>
      <c r="AA16" s="61">
        <f>IF(MONTH('[1]Liste des élèves'!F28)=1,1,0)</f>
        <v>1</v>
      </c>
      <c r="AB16">
        <f>IF(AA16=1,INDEX('[1]Liste des élèves'!$E$13:$E$42,Z16),"")</f>
        <v>0</v>
      </c>
      <c r="AC16" s="5">
        <f>IF(AA16=1,DAY('[1]Liste des élèves'!F28),0)</f>
        <v>0</v>
      </c>
      <c r="AD16" t="str">
        <f t="shared" si="1"/>
        <v/>
      </c>
    </row>
    <row r="17" spans="26:30" x14ac:dyDescent="0.2">
      <c r="Z17" s="5">
        <f t="shared" si="0"/>
        <v>17</v>
      </c>
      <c r="AA17" s="61">
        <f>IF(MONTH('[1]Liste des élèves'!F29)=1,1,0)</f>
        <v>1</v>
      </c>
      <c r="AB17">
        <f>IF(AA17=1,INDEX('[1]Liste des élèves'!$E$13:$E$42,Z17),"")</f>
        <v>0</v>
      </c>
      <c r="AC17" s="5">
        <f>IF(AA17=1,DAY('[1]Liste des élèves'!F29),0)</f>
        <v>0</v>
      </c>
      <c r="AD17" t="str">
        <f t="shared" si="1"/>
        <v/>
      </c>
    </row>
    <row r="18" spans="26:30" x14ac:dyDescent="0.2">
      <c r="Z18" s="5">
        <f t="shared" si="0"/>
        <v>18</v>
      </c>
      <c r="AA18" s="61">
        <f>IF(MONTH('[1]Liste des élèves'!F30)=1,1,0)</f>
        <v>1</v>
      </c>
      <c r="AB18">
        <f>IF(AA18=1,INDEX('[1]Liste des élèves'!$E$13:$E$42,Z18),"")</f>
        <v>0</v>
      </c>
      <c r="AC18" s="5">
        <f>IF(AA18=1,DAY('[1]Liste des élèves'!F30),0)</f>
        <v>0</v>
      </c>
      <c r="AD18" t="str">
        <f t="shared" si="1"/>
        <v/>
      </c>
    </row>
    <row r="19" spans="26:30" x14ac:dyDescent="0.2">
      <c r="Z19" s="5">
        <f t="shared" si="0"/>
        <v>19</v>
      </c>
      <c r="AA19" s="61">
        <f>IF(MONTH('[1]Liste des élèves'!F31)=1,1,0)</f>
        <v>1</v>
      </c>
      <c r="AB19">
        <f>IF(AA19=1,INDEX('[1]Liste des élèves'!$E$13:$E$42,Z19),"")</f>
        <v>0</v>
      </c>
      <c r="AC19" s="5">
        <f>IF(AA19=1,DAY('[1]Liste des élèves'!F31),0)</f>
        <v>0</v>
      </c>
      <c r="AD19" t="str">
        <f t="shared" si="1"/>
        <v/>
      </c>
    </row>
    <row r="20" spans="26:30" x14ac:dyDescent="0.2">
      <c r="Z20" s="5">
        <f t="shared" si="0"/>
        <v>20</v>
      </c>
      <c r="AA20" s="61">
        <f>IF(MONTH('[1]Liste des élèves'!F32)=1,1,0)</f>
        <v>1</v>
      </c>
      <c r="AB20">
        <f>IF(AA20=1,INDEX('[1]Liste des élèves'!$E$13:$E$42,Z20),"")</f>
        <v>0</v>
      </c>
      <c r="AC20" s="5">
        <f>IF(AA20=1,DAY('[1]Liste des élèves'!F32),0)</f>
        <v>0</v>
      </c>
      <c r="AD20" t="str">
        <f t="shared" si="1"/>
        <v/>
      </c>
    </row>
    <row r="21" spans="26:30" x14ac:dyDescent="0.2">
      <c r="Z21" s="5">
        <f t="shared" si="0"/>
        <v>21</v>
      </c>
      <c r="AA21" s="61">
        <f>IF(MONTH('[1]Liste des élèves'!F33)=1,1,0)</f>
        <v>1</v>
      </c>
      <c r="AB21">
        <f>IF(AA21=1,INDEX('[1]Liste des élèves'!$E$13:$E$42,Z21),"")</f>
        <v>0</v>
      </c>
      <c r="AC21" s="5">
        <f>IF(AA21=1,DAY('[1]Liste des élèves'!F33),0)</f>
        <v>0</v>
      </c>
      <c r="AD21" t="str">
        <f t="shared" si="1"/>
        <v/>
      </c>
    </row>
    <row r="22" spans="26:30" x14ac:dyDescent="0.2">
      <c r="Z22" s="5">
        <f t="shared" si="0"/>
        <v>22</v>
      </c>
      <c r="AA22" s="61">
        <f>IF(MONTH('[1]Liste des élèves'!F34)=1,1,0)</f>
        <v>1</v>
      </c>
      <c r="AB22">
        <f>IF(AA22=1,INDEX('[1]Liste des élèves'!$E$13:$E$42,Z22),"")</f>
        <v>0</v>
      </c>
      <c r="AC22" s="5">
        <f>IF(AA22=1,DAY('[1]Liste des élèves'!F34),0)</f>
        <v>0</v>
      </c>
      <c r="AD22" t="str">
        <f t="shared" si="1"/>
        <v/>
      </c>
    </row>
    <row r="23" spans="26:30" x14ac:dyDescent="0.2">
      <c r="Z23" s="5">
        <f t="shared" si="0"/>
        <v>23</v>
      </c>
      <c r="AA23" s="61">
        <f>IF(MONTH('[1]Liste des élèves'!F35)=1,1,0)</f>
        <v>1</v>
      </c>
      <c r="AB23">
        <f>IF(AA23=1,INDEX('[1]Liste des élèves'!$E$13:$E$42,Z23),"")</f>
        <v>0</v>
      </c>
      <c r="AC23" s="5">
        <f>IF(AA23=1,DAY('[1]Liste des élèves'!F35),0)</f>
        <v>0</v>
      </c>
      <c r="AD23" t="str">
        <f t="shared" si="1"/>
        <v/>
      </c>
    </row>
    <row r="24" spans="26:30" x14ac:dyDescent="0.2">
      <c r="Z24" s="5">
        <f t="shared" si="0"/>
        <v>24</v>
      </c>
      <c r="AA24" s="61">
        <f>IF(MONTH('[1]Liste des élèves'!F36)=1,1,0)</f>
        <v>1</v>
      </c>
      <c r="AB24">
        <f>IF(AA24=1,INDEX('[1]Liste des élèves'!$E$13:$E$42,Z24),"")</f>
        <v>0</v>
      </c>
      <c r="AC24" s="5">
        <f>IF(AA24=1,DAY('[1]Liste des élèves'!F36),0)</f>
        <v>0</v>
      </c>
      <c r="AD24" t="str">
        <f t="shared" si="1"/>
        <v/>
      </c>
    </row>
    <row r="25" spans="26:30" x14ac:dyDescent="0.2">
      <c r="Z25" s="5">
        <f t="shared" si="0"/>
        <v>25</v>
      </c>
      <c r="AA25" s="61">
        <f>IF(MONTH('[1]Liste des élèves'!F37)=1,1,0)</f>
        <v>1</v>
      </c>
      <c r="AB25">
        <f>IF(AA25=1,INDEX('[1]Liste des élèves'!$E$13:$E$42,Z25),"")</f>
        <v>0</v>
      </c>
      <c r="AC25" s="5">
        <f>IF(AA25=1,DAY('[1]Liste des élèves'!F37),0)</f>
        <v>0</v>
      </c>
      <c r="AD25" t="str">
        <f t="shared" si="1"/>
        <v/>
      </c>
    </row>
    <row r="26" spans="26:30" x14ac:dyDescent="0.2">
      <c r="Z26" s="5">
        <f t="shared" si="0"/>
        <v>26</v>
      </c>
      <c r="AA26" s="61">
        <f>IF(MONTH('[1]Liste des élèves'!F38)=1,1,0)</f>
        <v>1</v>
      </c>
      <c r="AB26">
        <f>IF(AA26=1,INDEX('[1]Liste des élèves'!$E$13:$E$42,Z26),"")</f>
        <v>0</v>
      </c>
      <c r="AC26" s="5">
        <f>IF(AA26=1,DAY('[1]Liste des élèves'!F38),0)</f>
        <v>0</v>
      </c>
      <c r="AD26" t="str">
        <f t="shared" si="1"/>
        <v/>
      </c>
    </row>
    <row r="27" spans="26:30" x14ac:dyDescent="0.2">
      <c r="Z27" s="5">
        <f t="shared" si="0"/>
        <v>27</v>
      </c>
      <c r="AA27" s="61">
        <f>IF(MONTH('[1]Liste des élèves'!F39)=1,1,0)</f>
        <v>1</v>
      </c>
      <c r="AB27">
        <f>IF(AA27=1,INDEX('[1]Liste des élèves'!$E$13:$E$42,Z27),"")</f>
        <v>0</v>
      </c>
      <c r="AC27" s="5">
        <f>IF(AA27=1,DAY('[1]Liste des élèves'!F39),0)</f>
        <v>0</v>
      </c>
      <c r="AD27" t="str">
        <f t="shared" si="1"/>
        <v/>
      </c>
    </row>
    <row r="28" spans="26:30" x14ac:dyDescent="0.2">
      <c r="Z28" s="5">
        <f t="shared" si="0"/>
        <v>28</v>
      </c>
      <c r="AA28" s="61">
        <f>IF(MONTH('[1]Liste des élèves'!F40)=1,1,0)</f>
        <v>1</v>
      </c>
      <c r="AB28">
        <f>IF(AA28=1,INDEX('[1]Liste des élèves'!$E$13:$E$42,Z28),"")</f>
        <v>0</v>
      </c>
      <c r="AC28" s="5">
        <f>IF(AA28=1,DAY('[1]Liste des élèves'!F40),0)</f>
        <v>0</v>
      </c>
      <c r="AD28" t="str">
        <f t="shared" si="1"/>
        <v/>
      </c>
    </row>
    <row r="29" spans="26:30" x14ac:dyDescent="0.2">
      <c r="Z29" s="5">
        <f t="shared" si="0"/>
        <v>29</v>
      </c>
      <c r="AA29" s="61">
        <f>IF(MONTH('[1]Liste des élèves'!F41)=1,1,0)</f>
        <v>1</v>
      </c>
      <c r="AB29">
        <f>IF(AA29=1,INDEX('[1]Liste des élèves'!$E$13:$E$42,Z29),"")</f>
        <v>0</v>
      </c>
      <c r="AC29" s="5">
        <f>IF(AA29=1,DAY('[1]Liste des élèves'!F41),0)</f>
        <v>0</v>
      </c>
      <c r="AD29" t="str">
        <f t="shared" si="1"/>
        <v/>
      </c>
    </row>
    <row r="30" spans="26:30" x14ac:dyDescent="0.2">
      <c r="Z30" s="5">
        <f t="shared" si="0"/>
        <v>30</v>
      </c>
      <c r="AA30" s="61">
        <f>IF(MONTH('[1]Liste des élèves'!F42)=1,1,0)</f>
        <v>1</v>
      </c>
      <c r="AB30">
        <f>IF(AA30=1,INDEX('[1]Liste des élèves'!$E$13:$E$42,Z30),"")</f>
        <v>0</v>
      </c>
      <c r="AC30" s="5">
        <f>IF(AA30=1,DAY('[1]Liste des élèves'!F42),0)</f>
        <v>0</v>
      </c>
      <c r="AD30" t="str">
        <f t="shared" si="1"/>
        <v/>
      </c>
    </row>
    <row r="31" spans="26:30" ht="45" customHeight="1" x14ac:dyDescent="0.2">
      <c r="AD31" s="66" t="str">
        <f>TRIM(CONCATENATE(AD1,AD2,AD3,AD4,AD5,AD6,AD7,AD8,AD9,AD10,AD11,AD12,AD13,AD14,AD15,AD16,AD17,AD18,AD19,AD20,AD21,AD22,AD23,AD24,AD25,AD26,AD27,AD28,AD29,AD30))</f>
        <v/>
      </c>
    </row>
  </sheetData>
  <sheetProtection sheet="1" selectLockedCells="1"/>
  <mergeCells count="3">
    <mergeCell ref="B1:N1"/>
    <mergeCell ref="AE1:AJ2"/>
    <mergeCell ref="H14:N14"/>
  </mergeCells>
  <hyperlinks>
    <hyperlink ref="B1:N1" location="Calendrier!A1" tooltip="Retour calendrier" display="Octobre" xr:uid="{00000000-0004-0000-0600-000000000000}"/>
  </hyperlinks>
  <pageMargins left="0.70866141732283472" right="0.70866141732283472" top="0.70866141732283472" bottom="0.70866141732283472" header="0.31496062992125984" footer="0.31496062992125984"/>
  <pageSetup paperSize="9" scale="64" fitToHeight="0" orientation="landscape" r:id="rId1"/>
  <headerFooter alignWithMargins="0">
    <oddFooter xml:space="preserve">&amp;COdile Aubert - http://www.saintpauldevence.info/leprof2.0/
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7">
    <tabColor rgb="FF333399"/>
    <pageSetUpPr fitToPage="1"/>
  </sheetPr>
  <dimension ref="A1:AK31"/>
  <sheetViews>
    <sheetView showGridLines="0" showRowColHeaders="0" zoomScale="160" zoomScaleNormal="160" workbookViewId="0">
      <selection activeCell="L10" sqref="L10"/>
    </sheetView>
  </sheetViews>
  <sheetFormatPr baseColWidth="10" defaultColWidth="11.5703125" defaultRowHeight="12.75" x14ac:dyDescent="0.2"/>
  <cols>
    <col min="1" max="1" width="2.7109375" customWidth="1"/>
    <col min="2" max="2" width="18" customWidth="1"/>
    <col min="3" max="3" width="1.42578125" customWidth="1"/>
    <col min="4" max="4" width="18" customWidth="1"/>
    <col min="5" max="5" width="1.42578125" customWidth="1"/>
    <col min="6" max="6" width="18" customWidth="1"/>
    <col min="7" max="7" width="1.42578125" customWidth="1"/>
    <col min="8" max="8" width="18" customWidth="1"/>
    <col min="9" max="9" width="1.42578125" customWidth="1"/>
    <col min="10" max="10" width="18" customWidth="1"/>
    <col min="11" max="11" width="1.42578125" customWidth="1"/>
    <col min="12" max="12" width="18" customWidth="1"/>
    <col min="13" max="13" width="1.42578125" customWidth="1"/>
    <col min="14" max="14" width="18" customWidth="1"/>
    <col min="15" max="15" width="9.140625" customWidth="1"/>
    <col min="16" max="16" width="11.5703125" hidden="1" customWidth="1"/>
    <col min="17" max="25" width="2.28515625" hidden="1" customWidth="1"/>
    <col min="26" max="26" width="6.42578125" hidden="1" customWidth="1"/>
    <col min="27" max="27" width="8.28515625" style="64" hidden="1" customWidth="1"/>
    <col min="28" max="28" width="8.28515625" hidden="1" customWidth="1"/>
    <col min="29" max="29" width="4.42578125" hidden="1" customWidth="1"/>
    <col min="30" max="31" width="11.5703125" hidden="1" customWidth="1"/>
    <col min="32" max="36" width="9.7109375" customWidth="1"/>
    <col min="37" max="37" width="13.7109375" customWidth="1"/>
  </cols>
  <sheetData>
    <row r="1" spans="1:37" ht="22.9" customHeight="1" x14ac:dyDescent="0.2">
      <c r="A1" s="1" t="s">
        <v>11</v>
      </c>
      <c r="B1" s="243" t="s">
        <v>0</v>
      </c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1"/>
      <c r="Q1" s="2">
        <f>IF(B4&lt;&gt;"",1,0)</f>
        <v>0</v>
      </c>
      <c r="R1" s="2">
        <f>IF(D4&lt;&gt;"",1,0)</f>
        <v>0</v>
      </c>
      <c r="S1" s="2">
        <f>IF(F4&lt;&gt;"",1,0)</f>
        <v>0</v>
      </c>
      <c r="T1" s="2">
        <f>IF(H4&lt;&gt;"",1,0)</f>
        <v>0</v>
      </c>
      <c r="U1" s="2">
        <f>IF(J4&lt;&gt;"",1,0)</f>
        <v>0</v>
      </c>
      <c r="V1" s="2">
        <f>IF(L4&lt;&gt;"",1,0)</f>
        <v>0</v>
      </c>
      <c r="W1" s="2">
        <f>IF(N4&lt;&gt;"",1,0)</f>
        <v>0</v>
      </c>
      <c r="Z1">
        <v>1</v>
      </c>
      <c r="AA1" s="61">
        <f>IF(MONTH('[1]Liste des élèves'!F13)=2,1,0)</f>
        <v>0</v>
      </c>
      <c r="AB1" t="str">
        <f>IF(AA1=1,INDEX('[1]Liste des élèves'!$E$13:$E$42,Z1),"")</f>
        <v/>
      </c>
      <c r="AC1" s="5" t="str">
        <f>IF(AA1=1,DAY('[1]Liste des élèves'!F13),"")</f>
        <v/>
      </c>
      <c r="AD1" t="str">
        <f>IF(AA1=1,CONCATENATE(AB1," le ",AC1," - "),"")</f>
        <v/>
      </c>
      <c r="AF1" s="230" t="s">
        <v>774</v>
      </c>
      <c r="AG1" s="231"/>
      <c r="AH1" s="231"/>
      <c r="AI1" s="231"/>
      <c r="AJ1" s="231"/>
      <c r="AK1" s="232"/>
    </row>
    <row r="2" spans="1:37" s="5" customFormat="1" ht="22.9" customHeight="1" x14ac:dyDescent="0.2">
      <c r="A2" s="3"/>
      <c r="B2" s="4" t="s">
        <v>21</v>
      </c>
      <c r="C2" s="4"/>
      <c r="D2" s="4" t="s">
        <v>22</v>
      </c>
      <c r="E2" s="4"/>
      <c r="F2" s="4" t="s">
        <v>23</v>
      </c>
      <c r="G2" s="4"/>
      <c r="H2" s="4" t="s">
        <v>24</v>
      </c>
      <c r="I2" s="4"/>
      <c r="J2" s="4" t="s">
        <v>25</v>
      </c>
      <c r="K2" s="4"/>
      <c r="L2" s="4" t="s">
        <v>26</v>
      </c>
      <c r="M2" s="4"/>
      <c r="N2" s="4" t="s">
        <v>20</v>
      </c>
      <c r="O2" s="3"/>
      <c r="Q2" s="2">
        <f>IF(B6&lt;&gt;"",1,0)</f>
        <v>0</v>
      </c>
      <c r="R2" s="2">
        <f>IF(D6&lt;&gt;"",1,0)</f>
        <v>0</v>
      </c>
      <c r="S2" s="2">
        <f>IF(F6&lt;&gt;"",1,0)</f>
        <v>0</v>
      </c>
      <c r="T2" s="2">
        <f>IF(H6&lt;&gt;"",1,0)</f>
        <v>0</v>
      </c>
      <c r="U2" s="2">
        <f>IF(J6&lt;&gt;"",1,0)</f>
        <v>0</v>
      </c>
      <c r="V2" s="2">
        <f>IF(L6&lt;&gt;"",1,0)</f>
        <v>0</v>
      </c>
      <c r="W2" s="2">
        <f>IF(N6&lt;&gt;"",1,0)</f>
        <v>0</v>
      </c>
      <c r="Z2" s="5">
        <f>Z1+1</f>
        <v>2</v>
      </c>
      <c r="AA2" s="61">
        <f>IF(MONTH('[1]Liste des élèves'!F14)=2,1,0)</f>
        <v>0</v>
      </c>
      <c r="AB2" t="str">
        <f>IF(AA2=1,INDEX('[1]Liste des élèves'!$E$13:$E$42,Z2),"")</f>
        <v/>
      </c>
      <c r="AC2" s="5" t="str">
        <f>IF(AA2=1,DAY('[1]Liste des élèves'!F14),"")</f>
        <v/>
      </c>
      <c r="AD2" t="str">
        <f>IF(AA2=1,CONCATENATE(AB2," le ",AC2," - "),"")</f>
        <v/>
      </c>
      <c r="AF2" s="233"/>
      <c r="AG2" s="234"/>
      <c r="AH2" s="234"/>
      <c r="AI2" s="234"/>
      <c r="AJ2" s="234"/>
      <c r="AK2" s="235"/>
    </row>
    <row r="3" spans="1:37" s="31" customFormat="1" ht="13.15" customHeight="1" x14ac:dyDescent="0.2">
      <c r="B3" s="67" t="s">
        <v>35</v>
      </c>
      <c r="D3" s="7" t="s">
        <v>30</v>
      </c>
      <c r="E3" s="6"/>
      <c r="F3" s="39">
        <v>1</v>
      </c>
      <c r="G3" s="6"/>
      <c r="H3" s="39">
        <v>1</v>
      </c>
      <c r="I3" s="6"/>
      <c r="J3" s="39">
        <f>H3+1</f>
        <v>2</v>
      </c>
      <c r="L3" s="14">
        <f>J3+1</f>
        <v>3</v>
      </c>
      <c r="M3" s="34"/>
      <c r="N3" s="14">
        <f>L3+1</f>
        <v>4</v>
      </c>
      <c r="Q3" s="32">
        <f>IF(B8&lt;&gt;"",1,0)</f>
        <v>0</v>
      </c>
      <c r="R3" s="32">
        <f>IF(D8&lt;&gt;"",1,0)</f>
        <v>0</v>
      </c>
      <c r="S3" s="32">
        <f>IF(F8&lt;&gt;"",1,0)</f>
        <v>0</v>
      </c>
      <c r="T3" s="32">
        <f>IF(H8&lt;&gt;"",1,0)</f>
        <v>0</v>
      </c>
      <c r="U3" s="32">
        <f>IF(J8&lt;&gt;"",1,0)</f>
        <v>0</v>
      </c>
      <c r="V3" s="32">
        <f>IF(L8&lt;&gt;"",1,0)</f>
        <v>0</v>
      </c>
      <c r="W3" s="32">
        <f>IF(N8&lt;&gt;"",1,0)</f>
        <v>0</v>
      </c>
      <c r="Z3" s="5">
        <f t="shared" ref="Z3:Z30" si="0">Z2+1</f>
        <v>3</v>
      </c>
      <c r="AA3" s="61">
        <f>IF(MONTH('[1]Liste des élèves'!F15)=2,1,0)</f>
        <v>0</v>
      </c>
      <c r="AB3" t="str">
        <f>IF(AA3=1,INDEX('[1]Liste des élèves'!$E$13:$E$42,Z3),"")</f>
        <v/>
      </c>
      <c r="AC3" s="5" t="str">
        <f>IF(AA3=1,DAY('[1]Liste des élèves'!F15),"")</f>
        <v/>
      </c>
      <c r="AD3" t="str">
        <f t="shared" ref="AD3:AD30" si="1">IF(AA3=1,CONCATENATE(AB3," le ",AC3," - "),"")</f>
        <v/>
      </c>
      <c r="AF3" s="98"/>
      <c r="AG3" s="98"/>
      <c r="AH3" s="98"/>
      <c r="AI3" s="98"/>
      <c r="AJ3" s="98"/>
      <c r="AK3" s="98"/>
    </row>
    <row r="4" spans="1:37" s="9" customFormat="1" ht="60.6" customHeight="1" x14ac:dyDescent="0.2">
      <c r="B4" s="81" t="str">
        <f>AD31</f>
        <v/>
      </c>
      <c r="C4" s="82"/>
      <c r="D4" s="84"/>
      <c r="E4" s="82"/>
      <c r="F4" s="86"/>
      <c r="G4" s="82"/>
      <c r="H4" s="86"/>
      <c r="I4" s="82"/>
      <c r="J4" s="86"/>
      <c r="K4" s="82"/>
      <c r="L4" s="86"/>
      <c r="M4" s="82"/>
      <c r="N4" s="86"/>
      <c r="Q4" s="9">
        <f>IF(B10&lt;&gt;"",1,0)</f>
        <v>0</v>
      </c>
      <c r="R4" s="9">
        <f>IF(D10&lt;&gt;"",1,0)</f>
        <v>0</v>
      </c>
      <c r="S4" s="9">
        <f>IF(F10&lt;&gt;"",1,0)</f>
        <v>0</v>
      </c>
      <c r="T4" s="9">
        <f>IF(H10&lt;&gt;"",1,0)</f>
        <v>0</v>
      </c>
      <c r="U4" s="9">
        <f>IF(J10&lt;&gt;"",1,0)</f>
        <v>0</v>
      </c>
      <c r="V4" s="9">
        <f>IF(L10&lt;&gt;"",1,0)</f>
        <v>0</v>
      </c>
      <c r="W4" s="9">
        <f>IF(N10&lt;&gt;"",1,0)</f>
        <v>0</v>
      </c>
      <c r="Z4" s="5">
        <f t="shared" si="0"/>
        <v>4</v>
      </c>
      <c r="AA4" s="61">
        <f>IF(MONTH('[1]Liste des élèves'!F16)=2,1,0)</f>
        <v>0</v>
      </c>
      <c r="AB4" t="str">
        <f>IF(AA4=1,INDEX('[1]Liste des élèves'!$E$13:$E$42,Z4),"")</f>
        <v/>
      </c>
      <c r="AC4" s="5" t="str">
        <f>IF(AA4=1,DAY('[1]Liste des élèves'!F16),"")</f>
        <v/>
      </c>
      <c r="AD4" t="str">
        <f t="shared" si="1"/>
        <v/>
      </c>
      <c r="AE4" s="96" t="s">
        <v>767</v>
      </c>
      <c r="AF4" s="99" t="s">
        <v>767</v>
      </c>
      <c r="AG4" s="100"/>
      <c r="AH4" s="100"/>
      <c r="AI4" s="100"/>
      <c r="AJ4" s="100"/>
      <c r="AK4" s="100"/>
    </row>
    <row r="5" spans="1:37" s="33" customFormat="1" ht="13.15" customHeight="1" x14ac:dyDescent="0.2">
      <c r="B5" s="39">
        <f>N3+1</f>
        <v>5</v>
      </c>
      <c r="C5" s="39"/>
      <c r="D5" s="39">
        <f>B5+1</f>
        <v>6</v>
      </c>
      <c r="E5" s="39"/>
      <c r="F5" s="39">
        <f>D5+1</f>
        <v>7</v>
      </c>
      <c r="G5" s="38"/>
      <c r="H5" s="38">
        <f>F5+1</f>
        <v>8</v>
      </c>
      <c r="I5" s="38"/>
      <c r="J5" s="38">
        <f>H5+1</f>
        <v>9</v>
      </c>
      <c r="K5" s="31"/>
      <c r="L5" s="14">
        <f>J5+1</f>
        <v>10</v>
      </c>
      <c r="M5" s="34"/>
      <c r="N5" s="14">
        <f>L5+1</f>
        <v>11</v>
      </c>
      <c r="Q5" s="32">
        <f>IF(B12&lt;&gt;"",1,0)</f>
        <v>0</v>
      </c>
      <c r="R5" s="32">
        <f>IF(D12&lt;&gt;"",1,0)</f>
        <v>0</v>
      </c>
      <c r="S5" s="32">
        <f>IF(F12&lt;&gt;"",1,0)</f>
        <v>0</v>
      </c>
      <c r="T5" s="32">
        <f>IF(H12&lt;&gt;"",1,0)</f>
        <v>0</v>
      </c>
      <c r="U5" s="32">
        <f>IF(J12&lt;&gt;"",1,0)</f>
        <v>0</v>
      </c>
      <c r="V5" s="32">
        <f>IF(L12&lt;&gt;"",1,0)</f>
        <v>0</v>
      </c>
      <c r="W5" s="32">
        <f>IF(N12&lt;&gt;"",1,0)</f>
        <v>0</v>
      </c>
      <c r="Z5" s="5">
        <f t="shared" si="0"/>
        <v>5</v>
      </c>
      <c r="AA5" s="61">
        <f>IF(MONTH('[1]Liste des élèves'!F17)=2,1,0)</f>
        <v>0</v>
      </c>
      <c r="AB5" t="str">
        <f>IF(AA5=1,INDEX('[1]Liste des élèves'!$E$13:$E$42,Z5),"")</f>
        <v/>
      </c>
      <c r="AC5" s="5" t="str">
        <f>IF(AA5=1,DAY('[1]Liste des élèves'!F17),"")</f>
        <v/>
      </c>
      <c r="AD5" t="str">
        <f t="shared" si="1"/>
        <v/>
      </c>
      <c r="AE5" s="97"/>
      <c r="AF5" s="101"/>
      <c r="AG5" s="101"/>
      <c r="AH5" s="101"/>
      <c r="AI5" s="101"/>
      <c r="AJ5" s="101"/>
      <c r="AK5" s="101"/>
    </row>
    <row r="6" spans="1:37" s="9" customFormat="1" ht="60.6" customHeight="1" x14ac:dyDescent="0.2">
      <c r="B6" s="86"/>
      <c r="C6" s="82"/>
      <c r="D6" s="86"/>
      <c r="E6" s="82"/>
      <c r="F6" s="86"/>
      <c r="G6" s="82"/>
      <c r="H6" s="86"/>
      <c r="I6" s="82"/>
      <c r="J6" s="86"/>
      <c r="K6" s="82"/>
      <c r="L6" s="86"/>
      <c r="M6" s="82"/>
      <c r="N6" s="86"/>
      <c r="Z6" s="5">
        <f t="shared" si="0"/>
        <v>6</v>
      </c>
      <c r="AA6" s="61">
        <f>IF(MONTH('[1]Liste des élèves'!F18)=2,1,0)</f>
        <v>0</v>
      </c>
      <c r="AB6" t="str">
        <f>IF(AA6=1,INDEX('[1]Liste des élèves'!$E$13:$E$42,Z6),"")</f>
        <v/>
      </c>
      <c r="AC6" s="5" t="str">
        <f>IF(AA6=1,DAY('[1]Liste des élèves'!F18),"")</f>
        <v/>
      </c>
      <c r="AD6" t="str">
        <f t="shared" si="1"/>
        <v/>
      </c>
      <c r="AE6" s="96" t="s">
        <v>768</v>
      </c>
      <c r="AF6" s="99" t="s">
        <v>773</v>
      </c>
      <c r="AG6" s="100"/>
      <c r="AH6" s="100"/>
      <c r="AI6" s="100"/>
      <c r="AJ6" s="100"/>
      <c r="AK6" s="100"/>
    </row>
    <row r="7" spans="1:37" s="33" customFormat="1" ht="13.15" customHeight="1" x14ac:dyDescent="0.2">
      <c r="B7" s="39">
        <f>N5+1</f>
        <v>12</v>
      </c>
      <c r="C7" s="39"/>
      <c r="D7" s="39">
        <f>B7+1</f>
        <v>13</v>
      </c>
      <c r="E7" s="39"/>
      <c r="F7" s="39">
        <f>D7+1</f>
        <v>14</v>
      </c>
      <c r="G7" s="38"/>
      <c r="H7" s="38">
        <f>F7+1</f>
        <v>15</v>
      </c>
      <c r="I7" s="38"/>
      <c r="J7" s="38">
        <f>H7+1</f>
        <v>16</v>
      </c>
      <c r="K7" s="31"/>
      <c r="L7" s="14">
        <f>J7+1</f>
        <v>17</v>
      </c>
      <c r="M7" s="34"/>
      <c r="N7" s="14">
        <f>L7+1</f>
        <v>18</v>
      </c>
      <c r="Q7" s="32"/>
      <c r="R7" s="32"/>
      <c r="S7" s="32"/>
      <c r="T7" s="32"/>
      <c r="U7" s="32"/>
      <c r="V7" s="32"/>
      <c r="W7" s="32"/>
      <c r="Z7" s="5">
        <f t="shared" si="0"/>
        <v>7</v>
      </c>
      <c r="AA7" s="61">
        <f>IF(MONTH('[1]Liste des élèves'!F19)=2,1,0)</f>
        <v>0</v>
      </c>
      <c r="AB7" t="str">
        <f>IF(AA7=1,INDEX('[1]Liste des élèves'!$E$13:$E$42,Z7),"")</f>
        <v/>
      </c>
      <c r="AC7" s="5" t="str">
        <f>IF(AA7=1,DAY('[1]Liste des élèves'!F19),"")</f>
        <v/>
      </c>
      <c r="AD7" t="str">
        <f t="shared" si="1"/>
        <v/>
      </c>
      <c r="AE7" s="97"/>
      <c r="AF7" s="101"/>
      <c r="AG7" s="101"/>
      <c r="AH7" s="101"/>
      <c r="AI7" s="101"/>
      <c r="AJ7" s="101"/>
      <c r="AK7" s="101"/>
    </row>
    <row r="8" spans="1:37" s="9" customFormat="1" ht="60.6" customHeight="1" x14ac:dyDescent="0.2">
      <c r="B8" s="86"/>
      <c r="C8" s="82"/>
      <c r="D8" s="86"/>
      <c r="E8" s="82"/>
      <c r="F8" s="86"/>
      <c r="G8" s="82"/>
      <c r="H8" s="86"/>
      <c r="I8" s="82"/>
      <c r="J8" s="86"/>
      <c r="K8" s="82"/>
      <c r="L8" s="86"/>
      <c r="M8" s="82"/>
      <c r="N8" s="86"/>
      <c r="Z8" s="5">
        <f t="shared" si="0"/>
        <v>8</v>
      </c>
      <c r="AA8" s="61">
        <f>IF(MONTH('[1]Liste des élèves'!F20)=2,1,0)</f>
        <v>0</v>
      </c>
      <c r="AB8" t="str">
        <f>IF(AA8=1,INDEX('[1]Liste des élèves'!$E$13:$E$42,Z8),"")</f>
        <v/>
      </c>
      <c r="AC8" s="5" t="str">
        <f>IF(AA8=1,DAY('[1]Liste des élèves'!F20),"")</f>
        <v/>
      </c>
      <c r="AD8" t="str">
        <f t="shared" si="1"/>
        <v/>
      </c>
      <c r="AE8" s="96" t="s">
        <v>769</v>
      </c>
      <c r="AF8" s="99" t="s">
        <v>771</v>
      </c>
      <c r="AG8" s="100"/>
      <c r="AH8" s="100"/>
      <c r="AI8" s="100"/>
      <c r="AJ8" s="100"/>
      <c r="AK8" s="100"/>
    </row>
    <row r="9" spans="1:37" s="33" customFormat="1" ht="13.15" customHeight="1" x14ac:dyDescent="0.2">
      <c r="B9" s="39">
        <f>N7+1</f>
        <v>19</v>
      </c>
      <c r="C9" s="39"/>
      <c r="D9" s="39">
        <f>B9+1</f>
        <v>20</v>
      </c>
      <c r="E9" s="39"/>
      <c r="F9" s="39">
        <f>D9+1</f>
        <v>21</v>
      </c>
      <c r="G9" s="38"/>
      <c r="H9" s="38">
        <f>F9+1</f>
        <v>22</v>
      </c>
      <c r="I9" s="38"/>
      <c r="J9" s="38">
        <f>H9+1</f>
        <v>23</v>
      </c>
      <c r="K9" s="31"/>
      <c r="L9" s="14">
        <f>J9+1</f>
        <v>24</v>
      </c>
      <c r="M9" s="34"/>
      <c r="N9" s="14">
        <f>L9+1</f>
        <v>25</v>
      </c>
      <c r="Q9" s="32"/>
      <c r="R9" s="32"/>
      <c r="S9" s="32"/>
      <c r="T9" s="32"/>
      <c r="U9" s="32"/>
      <c r="V9" s="32"/>
      <c r="W9" s="32"/>
      <c r="Z9" s="5">
        <f t="shared" si="0"/>
        <v>9</v>
      </c>
      <c r="AA9" s="61">
        <f>IF(MONTH('[1]Liste des élèves'!F21)=2,1,0)</f>
        <v>0</v>
      </c>
      <c r="AB9" t="str">
        <f>IF(AA9=1,INDEX('[1]Liste des élèves'!$E$13:$E$42,Z9),"")</f>
        <v/>
      </c>
      <c r="AC9" s="5" t="str">
        <f>IF(AA9=1,DAY('[1]Liste des élèves'!F21),"")</f>
        <v/>
      </c>
      <c r="AD9" t="str">
        <f t="shared" si="1"/>
        <v/>
      </c>
      <c r="AE9" s="96" t="s">
        <v>770</v>
      </c>
      <c r="AF9" s="99" t="s">
        <v>772</v>
      </c>
      <c r="AG9" s="101"/>
      <c r="AH9" s="101"/>
      <c r="AI9" s="101"/>
      <c r="AJ9" s="101"/>
      <c r="AK9" s="101"/>
    </row>
    <row r="10" spans="1:37" s="9" customFormat="1" ht="60.6" customHeight="1" x14ac:dyDescent="0.2">
      <c r="B10" s="86"/>
      <c r="C10" s="82"/>
      <c r="D10" s="86"/>
      <c r="E10" s="82"/>
      <c r="F10" s="86"/>
      <c r="G10" s="82"/>
      <c r="H10" s="86"/>
      <c r="I10" s="82"/>
      <c r="J10" s="86"/>
      <c r="K10" s="82"/>
      <c r="L10" s="86"/>
      <c r="M10" s="82"/>
      <c r="N10" s="86"/>
      <c r="Z10" s="5">
        <f t="shared" si="0"/>
        <v>10</v>
      </c>
      <c r="AA10" s="61">
        <f>IF(MONTH('[1]Liste des élèves'!F22)=2,1,0)</f>
        <v>0</v>
      </c>
      <c r="AB10" t="str">
        <f>IF(AA10=1,INDEX('[1]Liste des élèves'!$E$13:$E$42,Z10),"")</f>
        <v/>
      </c>
      <c r="AC10" s="5" t="str">
        <f>IF(AA10=1,DAY('[1]Liste des élèves'!F22),"")</f>
        <v/>
      </c>
      <c r="AD10" t="str">
        <f t="shared" si="1"/>
        <v/>
      </c>
      <c r="AF10" s="100"/>
      <c r="AG10" s="100"/>
      <c r="AH10" s="100"/>
      <c r="AI10" s="100"/>
      <c r="AJ10" s="100"/>
      <c r="AK10" s="100"/>
    </row>
    <row r="11" spans="1:37" s="33" customFormat="1" ht="13.15" customHeight="1" x14ac:dyDescent="0.2">
      <c r="B11" s="39">
        <f>N9+1</f>
        <v>26</v>
      </c>
      <c r="C11" s="39"/>
      <c r="D11" s="39">
        <f>B11+1</f>
        <v>27</v>
      </c>
      <c r="F11" s="39">
        <f>D11+1</f>
        <v>28</v>
      </c>
      <c r="G11" s="39"/>
      <c r="H11" s="39">
        <f>F11+1</f>
        <v>29</v>
      </c>
      <c r="I11" s="38"/>
      <c r="J11" s="7" t="s">
        <v>31</v>
      </c>
      <c r="K11" s="38"/>
      <c r="L11" s="7" t="s">
        <v>32</v>
      </c>
      <c r="M11" s="31"/>
      <c r="N11" s="7" t="s">
        <v>33</v>
      </c>
      <c r="Q11" s="32"/>
      <c r="R11" s="32"/>
      <c r="S11" s="32"/>
      <c r="T11" s="32"/>
      <c r="U11" s="32"/>
      <c r="V11" s="32"/>
      <c r="W11" s="32"/>
      <c r="Z11" s="5">
        <f t="shared" si="0"/>
        <v>11</v>
      </c>
      <c r="AA11" s="61">
        <f>IF(MONTH('[1]Liste des élèves'!F23)=2,1,0)</f>
        <v>0</v>
      </c>
      <c r="AB11" t="str">
        <f>IF(AA11=1,INDEX('[1]Liste des élèves'!$E$13:$E$42,Z11),"")</f>
        <v/>
      </c>
      <c r="AC11" s="5" t="str">
        <f>IF(AA11=1,DAY('[1]Liste des élèves'!F23),"")</f>
        <v/>
      </c>
      <c r="AD11" t="str">
        <f t="shared" si="1"/>
        <v/>
      </c>
      <c r="AF11" s="101"/>
      <c r="AG11" s="101"/>
      <c r="AH11" s="101"/>
      <c r="AI11" s="101"/>
      <c r="AJ11" s="101"/>
      <c r="AK11" s="101"/>
    </row>
    <row r="12" spans="1:37" s="9" customFormat="1" ht="60.6" customHeight="1" x14ac:dyDescent="0.2">
      <c r="B12" s="86"/>
      <c r="C12" s="82"/>
      <c r="D12" s="86"/>
      <c r="E12" s="82"/>
      <c r="F12" s="86"/>
      <c r="G12" s="82"/>
      <c r="H12" s="86"/>
      <c r="I12" s="82"/>
      <c r="J12" s="84"/>
      <c r="K12" s="82"/>
      <c r="L12" s="84"/>
      <c r="M12" s="89"/>
      <c r="N12" s="84"/>
      <c r="Z12" s="5">
        <f t="shared" si="0"/>
        <v>12</v>
      </c>
      <c r="AA12" s="61">
        <f>IF(MONTH('[1]Liste des élèves'!F24)=2,1,0)</f>
        <v>0</v>
      </c>
      <c r="AB12" t="str">
        <f>IF(AA12=1,INDEX('[1]Liste des élèves'!$E$13:$E$42,Z12),"")</f>
        <v/>
      </c>
      <c r="AC12" s="5" t="str">
        <f>IF(AA12=1,DAY('[1]Liste des élèves'!F24),"")</f>
        <v/>
      </c>
      <c r="AD12" t="str">
        <f t="shared" si="1"/>
        <v/>
      </c>
      <c r="AF12" s="100"/>
      <c r="AG12" s="100"/>
      <c r="AH12" s="100"/>
      <c r="AI12" s="100"/>
      <c r="AJ12" s="100"/>
      <c r="AK12" s="100"/>
    </row>
    <row r="13" spans="1:37" s="33" customFormat="1" ht="13.15" customHeight="1" x14ac:dyDescent="0.2">
      <c r="B13" s="7" t="s">
        <v>27</v>
      </c>
      <c r="C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Z13" s="5">
        <f t="shared" si="0"/>
        <v>13</v>
      </c>
      <c r="AA13" s="61">
        <f>IF(MONTH('[1]Liste des élèves'!F25)=2,1,0)</f>
        <v>0</v>
      </c>
      <c r="AB13" t="str">
        <f>IF(AA13=1,INDEX('[1]Liste des élèves'!$E$13:$E$42,Z13),"")</f>
        <v/>
      </c>
      <c r="AC13" s="5" t="str">
        <f>IF(AA13=1,DAY('[1]Liste des élèves'!F25),"")</f>
        <v/>
      </c>
      <c r="AD13" t="str">
        <f t="shared" si="1"/>
        <v/>
      </c>
      <c r="AF13" s="101"/>
      <c r="AG13" s="101"/>
      <c r="AH13" s="101"/>
      <c r="AI13" s="101"/>
      <c r="AJ13" s="101"/>
      <c r="AK13" s="101"/>
    </row>
    <row r="14" spans="1:37" s="9" customFormat="1" ht="60.6" customHeight="1" x14ac:dyDescent="0.2">
      <c r="B14" s="236" t="s">
        <v>7</v>
      </c>
      <c r="C14" s="236"/>
      <c r="D14" s="236"/>
      <c r="E14" s="236"/>
      <c r="F14" s="236"/>
      <c r="G14" s="236"/>
      <c r="H14" s="236"/>
      <c r="I14" s="236"/>
      <c r="J14" s="236"/>
      <c r="K14" s="236"/>
      <c r="L14" s="236"/>
      <c r="M14" s="236"/>
      <c r="N14" s="236"/>
      <c r="Z14" s="5">
        <f t="shared" si="0"/>
        <v>14</v>
      </c>
      <c r="AA14" s="61">
        <f>IF(MONTH('[1]Liste des élèves'!F26)=2,1,0)</f>
        <v>0</v>
      </c>
      <c r="AB14" t="str">
        <f>IF(AA14=1,INDEX('[1]Liste des élèves'!$E$13:$E$42,Z14),"")</f>
        <v/>
      </c>
      <c r="AC14" s="5" t="str">
        <f>IF(AA14=1,DAY('[1]Liste des élèves'!F26),"")</f>
        <v/>
      </c>
      <c r="AD14" t="str">
        <f t="shared" si="1"/>
        <v/>
      </c>
      <c r="AF14" s="100"/>
      <c r="AG14" s="100"/>
      <c r="AH14" s="100"/>
      <c r="AI14" s="100"/>
      <c r="AJ14" s="100"/>
      <c r="AK14" s="100"/>
    </row>
    <row r="15" spans="1:37" x14ac:dyDescent="0.2">
      <c r="Z15" s="5">
        <f t="shared" si="0"/>
        <v>15</v>
      </c>
      <c r="AA15" s="61">
        <f>IF(MONTH('[1]Liste des élèves'!F27)=2,1,0)</f>
        <v>0</v>
      </c>
      <c r="AB15" t="str">
        <f>IF(AA15=1,INDEX('[1]Liste des élèves'!$E$13:$E$42,Z15),"")</f>
        <v/>
      </c>
      <c r="AC15" s="5" t="str">
        <f>IF(AA15=1,DAY('[1]Liste des élèves'!F27),"")</f>
        <v/>
      </c>
      <c r="AD15" t="str">
        <f t="shared" si="1"/>
        <v/>
      </c>
    </row>
    <row r="16" spans="1:37" x14ac:dyDescent="0.2">
      <c r="Z16" s="5">
        <f t="shared" si="0"/>
        <v>16</v>
      </c>
      <c r="AA16" s="61">
        <f>IF(MONTH('[1]Liste des élèves'!F28)=2,1,0)</f>
        <v>0</v>
      </c>
      <c r="AB16" t="str">
        <f>IF(AA16=1,INDEX('[1]Liste des élèves'!$E$13:$E$42,Z16),"")</f>
        <v/>
      </c>
      <c r="AC16" s="5" t="str">
        <f>IF(AA16=1,DAY('[1]Liste des élèves'!F28),"")</f>
        <v/>
      </c>
      <c r="AD16" t="str">
        <f t="shared" si="1"/>
        <v/>
      </c>
    </row>
    <row r="17" spans="26:30" x14ac:dyDescent="0.2">
      <c r="Z17" s="5">
        <f t="shared" si="0"/>
        <v>17</v>
      </c>
      <c r="AA17" s="61">
        <f>IF(MONTH('[1]Liste des élèves'!F29)=2,1,0)</f>
        <v>0</v>
      </c>
      <c r="AB17" t="str">
        <f>IF(AA17=1,INDEX('[1]Liste des élèves'!$E$13:$E$42,Z17),"")</f>
        <v/>
      </c>
      <c r="AC17" s="5" t="str">
        <f>IF(AA17=1,DAY('[1]Liste des élèves'!F29),"")</f>
        <v/>
      </c>
      <c r="AD17" t="str">
        <f t="shared" si="1"/>
        <v/>
      </c>
    </row>
    <row r="18" spans="26:30" x14ac:dyDescent="0.2">
      <c r="Z18" s="5">
        <f t="shared" si="0"/>
        <v>18</v>
      </c>
      <c r="AA18" s="61">
        <f>IF(MONTH('[1]Liste des élèves'!F30)=2,1,0)</f>
        <v>0</v>
      </c>
      <c r="AB18" t="str">
        <f>IF(AA18=1,INDEX('[1]Liste des élèves'!$E$13:$E$42,Z18),"")</f>
        <v/>
      </c>
      <c r="AC18" s="5" t="str">
        <f>IF(AA18=1,DAY('[1]Liste des élèves'!F30),"")</f>
        <v/>
      </c>
      <c r="AD18" t="str">
        <f t="shared" si="1"/>
        <v/>
      </c>
    </row>
    <row r="19" spans="26:30" x14ac:dyDescent="0.2">
      <c r="Z19" s="5">
        <f t="shared" si="0"/>
        <v>19</v>
      </c>
      <c r="AA19" s="61">
        <f>IF(MONTH('[1]Liste des élèves'!F31)=2,1,0)</f>
        <v>0</v>
      </c>
      <c r="AB19" t="str">
        <f>IF(AA19=1,INDEX('[1]Liste des élèves'!$E$13:$E$42,Z19),"")</f>
        <v/>
      </c>
      <c r="AC19" s="5" t="str">
        <f>IF(AA19=1,DAY('[1]Liste des élèves'!F31),"")</f>
        <v/>
      </c>
      <c r="AD19" t="str">
        <f t="shared" si="1"/>
        <v/>
      </c>
    </row>
    <row r="20" spans="26:30" x14ac:dyDescent="0.2">
      <c r="Z20" s="5">
        <f t="shared" si="0"/>
        <v>20</v>
      </c>
      <c r="AA20" s="61">
        <f>IF(MONTH('[1]Liste des élèves'!F32)=2,1,0)</f>
        <v>0</v>
      </c>
      <c r="AB20" t="str">
        <f>IF(AA20=1,INDEX('[1]Liste des élèves'!$E$13:$E$42,Z20),"")</f>
        <v/>
      </c>
      <c r="AC20" s="5" t="str">
        <f>IF(AA20=1,DAY('[1]Liste des élèves'!F32),"")</f>
        <v/>
      </c>
      <c r="AD20" t="str">
        <f t="shared" si="1"/>
        <v/>
      </c>
    </row>
    <row r="21" spans="26:30" x14ac:dyDescent="0.2">
      <c r="Z21" s="5">
        <f t="shared" si="0"/>
        <v>21</v>
      </c>
      <c r="AA21" s="61">
        <f>IF(MONTH('[1]Liste des élèves'!F33)=2,1,0)</f>
        <v>0</v>
      </c>
      <c r="AB21" t="str">
        <f>IF(AA21=1,INDEX('[1]Liste des élèves'!$E$13:$E$42,Z21),"")</f>
        <v/>
      </c>
      <c r="AC21" s="5" t="str">
        <f>IF(AA21=1,DAY('[1]Liste des élèves'!F33),"")</f>
        <v/>
      </c>
      <c r="AD21" t="str">
        <f t="shared" si="1"/>
        <v/>
      </c>
    </row>
    <row r="22" spans="26:30" x14ac:dyDescent="0.2">
      <c r="Z22" s="5">
        <f t="shared" si="0"/>
        <v>22</v>
      </c>
      <c r="AA22" s="61">
        <f>IF(MONTH('[1]Liste des élèves'!F34)=2,1,0)</f>
        <v>0</v>
      </c>
      <c r="AB22" t="str">
        <f>IF(AA22=1,INDEX('[1]Liste des élèves'!$E$13:$E$42,Z22),"")</f>
        <v/>
      </c>
      <c r="AC22" s="5" t="str">
        <f>IF(AA22=1,DAY('[1]Liste des élèves'!F34),"")</f>
        <v/>
      </c>
      <c r="AD22" t="str">
        <f t="shared" si="1"/>
        <v/>
      </c>
    </row>
    <row r="23" spans="26:30" x14ac:dyDescent="0.2">
      <c r="Z23" s="5">
        <f t="shared" si="0"/>
        <v>23</v>
      </c>
      <c r="AA23" s="61">
        <f>IF(MONTH('[1]Liste des élèves'!F35)=2,1,0)</f>
        <v>0</v>
      </c>
      <c r="AB23" t="str">
        <f>IF(AA23=1,INDEX('[1]Liste des élèves'!$E$13:$E$42,Z23),"")</f>
        <v/>
      </c>
      <c r="AC23" s="5" t="str">
        <f>IF(AA23=1,DAY('[1]Liste des élèves'!F35),"")</f>
        <v/>
      </c>
      <c r="AD23" t="str">
        <f t="shared" si="1"/>
        <v/>
      </c>
    </row>
    <row r="24" spans="26:30" x14ac:dyDescent="0.2">
      <c r="Z24" s="5">
        <f t="shared" si="0"/>
        <v>24</v>
      </c>
      <c r="AA24" s="61">
        <f>IF(MONTH('[1]Liste des élèves'!F36)=2,1,0)</f>
        <v>0</v>
      </c>
      <c r="AB24" t="str">
        <f>IF(AA24=1,INDEX('[1]Liste des élèves'!$E$13:$E$42,Z24),"")</f>
        <v/>
      </c>
      <c r="AC24" s="5" t="str">
        <f>IF(AA24=1,DAY('[1]Liste des élèves'!F36),"")</f>
        <v/>
      </c>
      <c r="AD24" t="str">
        <f t="shared" si="1"/>
        <v/>
      </c>
    </row>
    <row r="25" spans="26:30" x14ac:dyDescent="0.2">
      <c r="Z25" s="5">
        <f t="shared" si="0"/>
        <v>25</v>
      </c>
      <c r="AA25" s="61">
        <f>IF(MONTH('[1]Liste des élèves'!F37)=2,1,0)</f>
        <v>0</v>
      </c>
      <c r="AB25" t="str">
        <f>IF(AA25=1,INDEX('[1]Liste des élèves'!$E$13:$E$42,Z25),"")</f>
        <v/>
      </c>
      <c r="AC25" s="5" t="str">
        <f>IF(AA25=1,DAY('[1]Liste des élèves'!F37),"")</f>
        <v/>
      </c>
      <c r="AD25" t="str">
        <f t="shared" si="1"/>
        <v/>
      </c>
    </row>
    <row r="26" spans="26:30" x14ac:dyDescent="0.2">
      <c r="Z26" s="5">
        <f t="shared" si="0"/>
        <v>26</v>
      </c>
      <c r="AA26" s="61">
        <f>IF(MONTH('[1]Liste des élèves'!F38)=2,1,0)</f>
        <v>0</v>
      </c>
      <c r="AB26" t="str">
        <f>IF(AA26=1,INDEX('[1]Liste des élèves'!$E$13:$E$42,Z26),"")</f>
        <v/>
      </c>
      <c r="AC26" s="5" t="str">
        <f>IF(AA26=1,DAY('[1]Liste des élèves'!F38),"")</f>
        <v/>
      </c>
      <c r="AD26" t="str">
        <f t="shared" si="1"/>
        <v/>
      </c>
    </row>
    <row r="27" spans="26:30" x14ac:dyDescent="0.2">
      <c r="Z27" s="5">
        <f t="shared" si="0"/>
        <v>27</v>
      </c>
      <c r="AA27" s="61">
        <f>IF(MONTH('[1]Liste des élèves'!F39)=2,1,0)</f>
        <v>0</v>
      </c>
      <c r="AB27" t="str">
        <f>IF(AA27=1,INDEX('[1]Liste des élèves'!$E$13:$E$42,Z27),"")</f>
        <v/>
      </c>
      <c r="AC27" s="5" t="str">
        <f>IF(AA27=1,DAY('[1]Liste des élèves'!F39),"")</f>
        <v/>
      </c>
      <c r="AD27" t="str">
        <f t="shared" si="1"/>
        <v/>
      </c>
    </row>
    <row r="28" spans="26:30" x14ac:dyDescent="0.2">
      <c r="Z28" s="5">
        <f t="shared" si="0"/>
        <v>28</v>
      </c>
      <c r="AA28" s="61">
        <f>IF(MONTH('[1]Liste des élèves'!F40)=2,1,0)</f>
        <v>0</v>
      </c>
      <c r="AB28" t="str">
        <f>IF(AA28=1,INDEX('[1]Liste des élèves'!$E$13:$E$42,Z28),"")</f>
        <v/>
      </c>
      <c r="AC28" s="5" t="str">
        <f>IF(AA28=1,DAY('[1]Liste des élèves'!F40),"")</f>
        <v/>
      </c>
      <c r="AD28" t="str">
        <f t="shared" si="1"/>
        <v/>
      </c>
    </row>
    <row r="29" spans="26:30" x14ac:dyDescent="0.2">
      <c r="Z29" s="5">
        <f t="shared" si="0"/>
        <v>29</v>
      </c>
      <c r="AA29" s="61">
        <f>IF(MONTH('[1]Liste des élèves'!F41)=2,1,0)</f>
        <v>0</v>
      </c>
      <c r="AB29" t="str">
        <f>IF(AA29=1,INDEX('[1]Liste des élèves'!$E$13:$E$42,Z29),"")</f>
        <v/>
      </c>
      <c r="AC29" s="5" t="str">
        <f>IF(AA29=1,DAY('[1]Liste des élèves'!F41),"")</f>
        <v/>
      </c>
      <c r="AD29" t="str">
        <f t="shared" si="1"/>
        <v/>
      </c>
    </row>
    <row r="30" spans="26:30" x14ac:dyDescent="0.2">
      <c r="Z30" s="5">
        <f t="shared" si="0"/>
        <v>30</v>
      </c>
      <c r="AA30" s="61">
        <f>IF(MONTH('[1]Liste des élèves'!F42)=2,1,0)</f>
        <v>0</v>
      </c>
      <c r="AB30" t="str">
        <f>IF(AA30=1,INDEX('[1]Liste des élèves'!$E$13:$E$42,Z30),"")</f>
        <v/>
      </c>
      <c r="AC30" s="5" t="str">
        <f>IF(AA30=1,DAY('[1]Liste des élèves'!F42),"")</f>
        <v/>
      </c>
      <c r="AD30" t="str">
        <f t="shared" si="1"/>
        <v/>
      </c>
    </row>
    <row r="31" spans="26:30" x14ac:dyDescent="0.2">
      <c r="AD31" s="66" t="str">
        <f>TRIM(CONCATENATE(AD1,AD2,AD3,AD4,AD5,AD6,AD7,AD8,AD9,AD10,AD11,AD12,AD13,AD14,AD15,AD16,AD17,AD18,AD19,AD20,AD21,AD22,AD23,AD24,AD25,AD26,AD27,AD28,AD29,AD30))</f>
        <v/>
      </c>
    </row>
  </sheetData>
  <sheetProtection sheet="1" selectLockedCells="1"/>
  <mergeCells count="3">
    <mergeCell ref="B1:N1"/>
    <mergeCell ref="B14:N14"/>
    <mergeCell ref="AF1:AK2"/>
  </mergeCells>
  <hyperlinks>
    <hyperlink ref="B1:N1" location="Calendrier!A1" tooltip="Retour calendrier" display="Octobre" xr:uid="{00000000-0004-0000-0700-000000000000}"/>
  </hyperlinks>
  <pageMargins left="0.70866141732283472" right="0.70866141732283472" top="0.70866141732283472" bottom="0.70866141732283472" header="0.31496062992125984" footer="0.31496062992125984"/>
  <pageSetup paperSize="9" scale="96" fitToHeight="0" orientation="landscape" r:id="rId1"/>
  <headerFooter alignWithMargins="0">
    <oddFooter xml:space="preserve">&amp;COdile Aubert - http://www.saintpauldevence.info/leprof2.0/
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euil8">
    <tabColor rgb="FFFF00FF"/>
    <pageSetUpPr fitToPage="1"/>
  </sheetPr>
  <dimension ref="A1:AK31"/>
  <sheetViews>
    <sheetView showGridLines="0" showRowColHeaders="0" zoomScale="130" zoomScaleNormal="130" workbookViewId="0">
      <selection activeCell="B8" sqref="B8"/>
    </sheetView>
  </sheetViews>
  <sheetFormatPr baseColWidth="10" defaultColWidth="11.5703125" defaultRowHeight="12.75" x14ac:dyDescent="0.2"/>
  <cols>
    <col min="1" max="1" width="2.7109375" customWidth="1"/>
    <col min="2" max="2" width="18" customWidth="1"/>
    <col min="3" max="3" width="1.42578125" customWidth="1"/>
    <col min="4" max="4" width="18" customWidth="1"/>
    <col min="5" max="5" width="1.42578125" customWidth="1"/>
    <col min="6" max="6" width="18" customWidth="1"/>
    <col min="7" max="7" width="1.42578125" customWidth="1"/>
    <col min="8" max="8" width="18" customWidth="1"/>
    <col min="9" max="9" width="1.42578125" customWidth="1"/>
    <col min="10" max="10" width="18" customWidth="1"/>
    <col min="11" max="11" width="1.42578125" customWidth="1"/>
    <col min="12" max="12" width="18" customWidth="1"/>
    <col min="13" max="13" width="1.42578125" customWidth="1"/>
    <col min="14" max="14" width="18" customWidth="1"/>
    <col min="15" max="15" width="8.85546875" customWidth="1"/>
    <col min="16" max="16" width="11.5703125" hidden="1" customWidth="1"/>
    <col min="17" max="25" width="2.28515625" hidden="1" customWidth="1"/>
    <col min="26" max="31" width="11.5703125" hidden="1" customWidth="1"/>
    <col min="32" max="36" width="9.7109375" customWidth="1"/>
    <col min="37" max="37" width="13.42578125" customWidth="1"/>
  </cols>
  <sheetData>
    <row r="1" spans="1:37" ht="22.9" customHeight="1" x14ac:dyDescent="0.2">
      <c r="A1" s="1" t="s">
        <v>11</v>
      </c>
      <c r="B1" s="244" t="s">
        <v>16</v>
      </c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1"/>
      <c r="Q1" s="2">
        <f>IF(B4&lt;&gt;"",1,0)</f>
        <v>0</v>
      </c>
      <c r="R1" s="2">
        <f>IF(D4&lt;&gt;"",1,0)</f>
        <v>0</v>
      </c>
      <c r="S1" s="2">
        <f>IF(F4&lt;&gt;"",1,0)</f>
        <v>0</v>
      </c>
      <c r="T1" s="2">
        <f>IF(H4&lt;&gt;"",1,0)</f>
        <v>0</v>
      </c>
      <c r="U1" s="2">
        <f>IF(J4&lt;&gt;"",1,0)</f>
        <v>0</v>
      </c>
      <c r="V1" s="2">
        <f>IF(L4&lt;&gt;"",1,0)</f>
        <v>0</v>
      </c>
      <c r="W1" s="2">
        <f>IF(N4&lt;&gt;"",1,0)</f>
        <v>0</v>
      </c>
      <c r="Z1">
        <v>1</v>
      </c>
      <c r="AA1" s="61">
        <f>IF(MONTH('[1]Liste des élèves'!F13)=3,1,0)</f>
        <v>0</v>
      </c>
      <c r="AB1" t="str">
        <f>IF(AA1=1,INDEX('[1]Liste des élèves'!$E$13:$E$42,Z1),"")</f>
        <v/>
      </c>
      <c r="AC1" s="5" t="str">
        <f>IF(AA1=1,DAY('[1]Liste des élèves'!F13),"")</f>
        <v/>
      </c>
      <c r="AD1" t="str">
        <f>IF(AA1=1,CONCATENATE(AB1," le ",AC1," - "),"")</f>
        <v/>
      </c>
      <c r="AF1" s="230" t="s">
        <v>774</v>
      </c>
      <c r="AG1" s="231"/>
      <c r="AH1" s="231"/>
      <c r="AI1" s="231"/>
      <c r="AJ1" s="231"/>
      <c r="AK1" s="232"/>
    </row>
    <row r="2" spans="1:37" s="5" customFormat="1" ht="22.9" customHeight="1" x14ac:dyDescent="0.2">
      <c r="A2" s="3"/>
      <c r="B2" s="4" t="s">
        <v>21</v>
      </c>
      <c r="C2" s="4"/>
      <c r="D2" s="4" t="s">
        <v>22</v>
      </c>
      <c r="E2" s="4"/>
      <c r="F2" s="4" t="s">
        <v>23</v>
      </c>
      <c r="G2" s="4"/>
      <c r="H2" s="4" t="s">
        <v>24</v>
      </c>
      <c r="I2" s="4"/>
      <c r="J2" s="4" t="s">
        <v>25</v>
      </c>
      <c r="K2" s="4"/>
      <c r="L2" s="4" t="s">
        <v>26</v>
      </c>
      <c r="M2" s="4"/>
      <c r="N2" s="4" t="s">
        <v>20</v>
      </c>
      <c r="O2" s="3"/>
      <c r="Q2" s="2">
        <f>IF(B6&lt;&gt;"",1,0)</f>
        <v>0</v>
      </c>
      <c r="R2" s="2">
        <f>IF(D6&lt;&gt;"",1,0)</f>
        <v>0</v>
      </c>
      <c r="S2" s="2">
        <f>IF(F6&lt;&gt;"",1,0)</f>
        <v>0</v>
      </c>
      <c r="T2" s="2">
        <f>IF(H6&lt;&gt;"",1,0)</f>
        <v>0</v>
      </c>
      <c r="U2" s="2">
        <f>IF(J6&lt;&gt;"",1,0)</f>
        <v>0</v>
      </c>
      <c r="V2" s="2">
        <f>IF(L6&lt;&gt;"",1,0)</f>
        <v>0</v>
      </c>
      <c r="W2" s="2">
        <f>IF(N6&lt;&gt;"",1,0)</f>
        <v>0</v>
      </c>
      <c r="Z2" s="5">
        <f>Z1+1</f>
        <v>2</v>
      </c>
      <c r="AA2" s="61">
        <f>IF(MONTH('[1]Liste des élèves'!F14)=3,1,0)</f>
        <v>0</v>
      </c>
      <c r="AB2" t="str">
        <f>IF(AA2=1,INDEX('[1]Liste des élèves'!$E$13:$E$42,Z2),"")</f>
        <v/>
      </c>
      <c r="AC2" s="5" t="str">
        <f>IF(AA2=1,DAY('[1]Liste des élèves'!F14),"")</f>
        <v/>
      </c>
      <c r="AD2" t="str">
        <f>IF(AA2=1,CONCATENATE(AB2," le ",AC2," - "),"")</f>
        <v/>
      </c>
      <c r="AF2" s="233"/>
      <c r="AG2" s="234"/>
      <c r="AH2" s="234"/>
      <c r="AI2" s="234"/>
      <c r="AJ2" s="234"/>
      <c r="AK2" s="235"/>
    </row>
    <row r="3" spans="1:37" s="6" customFormat="1" ht="13.15" customHeight="1" x14ac:dyDescent="0.2">
      <c r="B3" s="67" t="s">
        <v>35</v>
      </c>
      <c r="D3" s="7" t="s">
        <v>30</v>
      </c>
      <c r="E3" s="40"/>
      <c r="F3" s="7" t="s">
        <v>31</v>
      </c>
      <c r="G3" s="38"/>
      <c r="H3" s="7" t="s">
        <v>32</v>
      </c>
      <c r="I3" s="40"/>
      <c r="J3" s="40">
        <v>1</v>
      </c>
      <c r="K3" s="13"/>
      <c r="L3" s="14">
        <f>J3+1</f>
        <v>2</v>
      </c>
      <c r="M3" s="13"/>
      <c r="N3" s="14">
        <f>L3+1</f>
        <v>3</v>
      </c>
      <c r="Q3" s="2">
        <f>IF(B8&lt;&gt;"",1,0)</f>
        <v>0</v>
      </c>
      <c r="R3" s="2">
        <f>IF(D8&lt;&gt;"",1,0)</f>
        <v>0</v>
      </c>
      <c r="S3" s="2">
        <f>IF(F8&lt;&gt;"",1,0)</f>
        <v>0</v>
      </c>
      <c r="T3" s="2">
        <f>IF(H8&lt;&gt;"",1,0)</f>
        <v>0</v>
      </c>
      <c r="U3" s="2">
        <f>IF(J8&lt;&gt;"",1,0)</f>
        <v>0</v>
      </c>
      <c r="V3" s="2">
        <f>IF(L8&lt;&gt;"",1,0)</f>
        <v>0</v>
      </c>
      <c r="W3" s="2">
        <f>IF(N8&lt;&gt;"",1,0)</f>
        <v>0</v>
      </c>
      <c r="Z3" s="5">
        <f t="shared" ref="Z3:Z30" si="0">Z2+1</f>
        <v>3</v>
      </c>
      <c r="AA3" s="61">
        <f>IF(MONTH('[1]Liste des élèves'!F15)=3,1,0)</f>
        <v>0</v>
      </c>
      <c r="AB3" t="str">
        <f>IF(AA3=1,INDEX('[1]Liste des élèves'!$E$13:$E$42,Z3),"")</f>
        <v/>
      </c>
      <c r="AC3" s="5" t="str">
        <f>IF(AA3=1,DAY('[1]Liste des élèves'!F15),"")</f>
        <v/>
      </c>
      <c r="AD3" t="str">
        <f t="shared" ref="AD3:AD30" si="1">IF(AA3=1,CONCATENATE(AB3," le ",AC3," - "),"")</f>
        <v/>
      </c>
      <c r="AF3" s="98"/>
      <c r="AG3" s="98"/>
      <c r="AH3" s="98"/>
      <c r="AI3" s="98"/>
      <c r="AJ3" s="98"/>
      <c r="AK3" s="98"/>
    </row>
    <row r="4" spans="1:37" s="9" customFormat="1" ht="60.6" customHeight="1" x14ac:dyDescent="0.2">
      <c r="B4" s="81" t="str">
        <f>AD31</f>
        <v/>
      </c>
      <c r="C4" s="82"/>
      <c r="D4" s="84"/>
      <c r="E4" s="82"/>
      <c r="F4" s="86"/>
      <c r="G4" s="82"/>
      <c r="H4" s="86"/>
      <c r="I4" s="82"/>
      <c r="J4" s="86"/>
      <c r="K4" s="82"/>
      <c r="L4" s="86"/>
      <c r="M4" s="82"/>
      <c r="N4" s="86"/>
      <c r="Q4" s="9">
        <f>IF(B10&lt;&gt;"",1,0)</f>
        <v>0</v>
      </c>
      <c r="R4" s="9">
        <f>IF(D10&lt;&gt;"",1,0)</f>
        <v>0</v>
      </c>
      <c r="S4" s="9">
        <f>IF(F10&lt;&gt;"",1,0)</f>
        <v>0</v>
      </c>
      <c r="T4" s="9">
        <f>IF(H10&lt;&gt;"",1,0)</f>
        <v>0</v>
      </c>
      <c r="U4" s="9">
        <f>IF(J10&lt;&gt;"",1,0)</f>
        <v>0</v>
      </c>
      <c r="V4" s="9">
        <f>IF(L10&lt;&gt;"",1,0)</f>
        <v>0</v>
      </c>
      <c r="W4" s="9">
        <f>IF(N10&lt;&gt;"",1,0)</f>
        <v>0</v>
      </c>
      <c r="Z4" s="5">
        <f t="shared" si="0"/>
        <v>4</v>
      </c>
      <c r="AA4" s="61">
        <f>IF(MONTH('[1]Liste des élèves'!F16)=3,1,0)</f>
        <v>0</v>
      </c>
      <c r="AB4" t="str">
        <f>IF(AA4=1,INDEX('[1]Liste des élèves'!$E$13:$E$42,Z4),"")</f>
        <v/>
      </c>
      <c r="AC4" s="5" t="str">
        <f>IF(AA4=1,DAY('[1]Liste des élèves'!F16),"")</f>
        <v/>
      </c>
      <c r="AD4" t="str">
        <f t="shared" si="1"/>
        <v/>
      </c>
      <c r="AE4" s="96" t="s">
        <v>767</v>
      </c>
      <c r="AF4" s="99" t="s">
        <v>767</v>
      </c>
      <c r="AG4" s="100"/>
      <c r="AH4" s="100"/>
      <c r="AI4" s="100"/>
      <c r="AJ4" s="100"/>
      <c r="AK4" s="100"/>
    </row>
    <row r="5" spans="1:37" s="12" customFormat="1" ht="13.15" customHeight="1" x14ac:dyDescent="0.2">
      <c r="B5" s="40">
        <f>N3+1</f>
        <v>4</v>
      </c>
      <c r="C5" s="40"/>
      <c r="D5" s="40">
        <f>B5+1</f>
        <v>5</v>
      </c>
      <c r="E5" s="40"/>
      <c r="F5" s="40">
        <f>D5+1</f>
        <v>6</v>
      </c>
      <c r="G5" s="40"/>
      <c r="H5" s="40">
        <f>F5+1</f>
        <v>7</v>
      </c>
      <c r="I5" s="40"/>
      <c r="J5" s="40">
        <f>H5+1</f>
        <v>8</v>
      </c>
      <c r="K5" s="13"/>
      <c r="L5" s="14">
        <f>J5+1</f>
        <v>9</v>
      </c>
      <c r="M5" s="13"/>
      <c r="N5" s="14">
        <f>L5+1</f>
        <v>10</v>
      </c>
      <c r="Q5" s="2">
        <f>IF(B12&lt;&gt;"",1,0)</f>
        <v>0</v>
      </c>
      <c r="R5" s="2">
        <f>IF(D12&lt;&gt;"",1,0)</f>
        <v>0</v>
      </c>
      <c r="S5" s="2">
        <f>IF(F12&lt;&gt;"",1,0)</f>
        <v>0</v>
      </c>
      <c r="T5" s="2">
        <f>IF(H12&lt;&gt;"",1,0)</f>
        <v>0</v>
      </c>
      <c r="U5" s="2">
        <f>IF(J12&lt;&gt;"",1,0)</f>
        <v>0</v>
      </c>
      <c r="V5" s="2">
        <f>IF(L12&lt;&gt;"",1,0)</f>
        <v>0</v>
      </c>
      <c r="W5" s="2">
        <f>IF(N12&lt;&gt;"",1,0)</f>
        <v>0</v>
      </c>
      <c r="Z5" s="5">
        <f t="shared" si="0"/>
        <v>5</v>
      </c>
      <c r="AA5" s="61">
        <f>IF(MONTH('[1]Liste des élèves'!F17)=3,1,0)</f>
        <v>0</v>
      </c>
      <c r="AB5" t="str">
        <f>IF(AA5=1,INDEX('[1]Liste des élèves'!$E$13:$E$42,Z5),"")</f>
        <v/>
      </c>
      <c r="AC5" s="5" t="str">
        <f>IF(AA5=1,DAY('[1]Liste des élèves'!F17),"")</f>
        <v/>
      </c>
      <c r="AD5" t="str">
        <f t="shared" si="1"/>
        <v/>
      </c>
      <c r="AE5" s="97"/>
      <c r="AF5" s="101"/>
      <c r="AG5" s="101"/>
      <c r="AH5" s="101"/>
      <c r="AI5" s="101"/>
      <c r="AJ5" s="101"/>
      <c r="AK5" s="101"/>
    </row>
    <row r="6" spans="1:37" s="9" customFormat="1" ht="60.6" customHeight="1" x14ac:dyDescent="0.2">
      <c r="B6" s="86"/>
      <c r="C6" s="82"/>
      <c r="D6" s="86"/>
      <c r="E6" s="82"/>
      <c r="F6" s="86"/>
      <c r="G6" s="82"/>
      <c r="H6" s="86"/>
      <c r="I6" s="82"/>
      <c r="J6" s="86"/>
      <c r="K6" s="82"/>
      <c r="L6" s="86"/>
      <c r="M6" s="82"/>
      <c r="N6" s="86"/>
      <c r="Q6" s="9">
        <f>IF(B14&lt;&gt;"",1,0)</f>
        <v>0</v>
      </c>
      <c r="R6" s="9">
        <f>IF(D14&lt;&gt;"",1,0)</f>
        <v>0</v>
      </c>
      <c r="S6" s="9">
        <f>IF(F14&lt;&gt;"",1,0)</f>
        <v>0</v>
      </c>
      <c r="T6" s="9">
        <f>IF(H14&lt;&gt;"",1,0)</f>
        <v>0</v>
      </c>
      <c r="U6" s="9">
        <f>IF(J14&lt;&gt;"",1,0)</f>
        <v>0</v>
      </c>
      <c r="V6" s="9">
        <f>IF(L14&lt;&gt;"",1,0)</f>
        <v>0</v>
      </c>
      <c r="W6" s="9">
        <f>IF(N14&lt;&gt;"",1,0)</f>
        <v>0</v>
      </c>
      <c r="Z6" s="5">
        <f t="shared" si="0"/>
        <v>6</v>
      </c>
      <c r="AA6" s="61">
        <f>IF(MONTH('[1]Liste des élèves'!F18)=3,1,0)</f>
        <v>0</v>
      </c>
      <c r="AB6" t="str">
        <f>IF(AA6=1,INDEX('[1]Liste des élèves'!$E$13:$E$42,Z6),"")</f>
        <v/>
      </c>
      <c r="AC6" s="5" t="str">
        <f>IF(AA6=1,DAY('[1]Liste des élèves'!F18),"")</f>
        <v/>
      </c>
      <c r="AD6" t="str">
        <f t="shared" si="1"/>
        <v/>
      </c>
      <c r="AE6" s="96" t="s">
        <v>768</v>
      </c>
      <c r="AF6" s="99" t="s">
        <v>773</v>
      </c>
      <c r="AG6" s="100"/>
      <c r="AH6" s="100"/>
      <c r="AI6" s="100"/>
      <c r="AJ6" s="100"/>
      <c r="AK6" s="100"/>
    </row>
    <row r="7" spans="1:37" s="12" customFormat="1" ht="13.15" customHeight="1" x14ac:dyDescent="0.2">
      <c r="B7" s="40">
        <f>N5+1</f>
        <v>11</v>
      </c>
      <c r="C7" s="40"/>
      <c r="D7" s="40">
        <f>B7+1</f>
        <v>12</v>
      </c>
      <c r="E7" s="40"/>
      <c r="F7" s="40">
        <f>D7+1</f>
        <v>13</v>
      </c>
      <c r="G7" s="40"/>
      <c r="H7" s="40">
        <f>F7+1</f>
        <v>14</v>
      </c>
      <c r="I7" s="40"/>
      <c r="J7" s="40">
        <f>H7+1</f>
        <v>15</v>
      </c>
      <c r="K7" s="13"/>
      <c r="L7" s="14">
        <f>J7+1</f>
        <v>16</v>
      </c>
      <c r="M7" s="13"/>
      <c r="N7" s="14">
        <f>L7+1</f>
        <v>17</v>
      </c>
      <c r="Z7" s="5">
        <f t="shared" si="0"/>
        <v>7</v>
      </c>
      <c r="AA7" s="61">
        <f>IF(MONTH('[1]Liste des élèves'!F19)=3,1,0)</f>
        <v>0</v>
      </c>
      <c r="AB7" t="str">
        <f>IF(AA7=1,INDEX('[1]Liste des élèves'!$E$13:$E$42,Z7),"")</f>
        <v/>
      </c>
      <c r="AC7" s="5" t="str">
        <f>IF(AA7=1,DAY('[1]Liste des élèves'!F19),"")</f>
        <v/>
      </c>
      <c r="AD7" t="str">
        <f t="shared" si="1"/>
        <v/>
      </c>
      <c r="AE7" s="97"/>
      <c r="AF7" s="101"/>
      <c r="AG7" s="101"/>
      <c r="AH7" s="101"/>
      <c r="AI7" s="101"/>
      <c r="AJ7" s="101"/>
      <c r="AK7" s="101"/>
    </row>
    <row r="8" spans="1:37" s="9" customFormat="1" ht="60.6" customHeight="1" x14ac:dyDescent="0.2">
      <c r="B8" s="86"/>
      <c r="C8" s="82"/>
      <c r="D8" s="86"/>
      <c r="E8" s="82"/>
      <c r="F8" s="86"/>
      <c r="G8" s="82"/>
      <c r="H8" s="86"/>
      <c r="I8" s="82"/>
      <c r="J8" s="86"/>
      <c r="K8" s="82"/>
      <c r="L8" s="86"/>
      <c r="M8" s="82"/>
      <c r="N8" s="86"/>
      <c r="Z8" s="5">
        <f t="shared" si="0"/>
        <v>8</v>
      </c>
      <c r="AA8" s="61">
        <f>IF(MONTH('[1]Liste des élèves'!F20)=3,1,0)</f>
        <v>0</v>
      </c>
      <c r="AB8" t="str">
        <f>IF(AA8=1,INDEX('[1]Liste des élèves'!$E$13:$E$42,Z8),"")</f>
        <v/>
      </c>
      <c r="AC8" s="5" t="str">
        <f>IF(AA8=1,DAY('[1]Liste des élèves'!F20),"")</f>
        <v/>
      </c>
      <c r="AD8" t="str">
        <f t="shared" si="1"/>
        <v/>
      </c>
      <c r="AE8" s="96" t="s">
        <v>769</v>
      </c>
      <c r="AF8" s="99" t="s">
        <v>771</v>
      </c>
      <c r="AG8" s="100"/>
      <c r="AH8" s="100"/>
      <c r="AI8" s="100"/>
      <c r="AJ8" s="100"/>
      <c r="AK8" s="100"/>
    </row>
    <row r="9" spans="1:37" s="12" customFormat="1" ht="13.15" customHeight="1" x14ac:dyDescent="0.2">
      <c r="B9" s="40">
        <f>N7+1</f>
        <v>18</v>
      </c>
      <c r="C9" s="40"/>
      <c r="D9" s="40">
        <f>B9+1</f>
        <v>19</v>
      </c>
      <c r="E9" s="40"/>
      <c r="F9" s="40">
        <f>D9+1</f>
        <v>20</v>
      </c>
      <c r="G9" s="40"/>
      <c r="H9" s="40">
        <f>F9+1</f>
        <v>21</v>
      </c>
      <c r="I9" s="40"/>
      <c r="J9" s="40">
        <f>H9+1</f>
        <v>22</v>
      </c>
      <c r="K9" s="13"/>
      <c r="L9" s="14">
        <f>J9+1</f>
        <v>23</v>
      </c>
      <c r="M9" s="13"/>
      <c r="N9" s="14">
        <f>L9+1</f>
        <v>24</v>
      </c>
      <c r="Z9" s="5">
        <f t="shared" si="0"/>
        <v>9</v>
      </c>
      <c r="AA9" s="61">
        <f>IF(MONTH('[1]Liste des élèves'!F21)=3,1,0)</f>
        <v>0</v>
      </c>
      <c r="AB9" t="str">
        <f>IF(AA9=1,INDEX('[1]Liste des élèves'!$E$13:$E$42,Z9),"")</f>
        <v/>
      </c>
      <c r="AC9" s="5" t="str">
        <f>IF(AA9=1,DAY('[1]Liste des élèves'!F21),"")</f>
        <v/>
      </c>
      <c r="AD9" t="str">
        <f t="shared" si="1"/>
        <v/>
      </c>
      <c r="AE9" s="96" t="s">
        <v>770</v>
      </c>
      <c r="AF9" s="99" t="s">
        <v>772</v>
      </c>
      <c r="AG9" s="101"/>
      <c r="AH9" s="101"/>
      <c r="AI9" s="101"/>
      <c r="AJ9" s="101"/>
      <c r="AK9" s="101"/>
    </row>
    <row r="10" spans="1:37" s="9" customFormat="1" ht="60.6" customHeight="1" x14ac:dyDescent="0.2">
      <c r="B10" s="86"/>
      <c r="C10" s="82"/>
      <c r="D10" s="86"/>
      <c r="E10" s="82"/>
      <c r="F10" s="86"/>
      <c r="G10" s="82"/>
      <c r="H10" s="86"/>
      <c r="I10" s="82"/>
      <c r="J10" s="86"/>
      <c r="K10" s="82"/>
      <c r="L10" s="86"/>
      <c r="M10" s="82"/>
      <c r="N10" s="86"/>
      <c r="Z10" s="5">
        <f t="shared" si="0"/>
        <v>10</v>
      </c>
      <c r="AA10" s="61">
        <f>IF(MONTH('[1]Liste des élèves'!F22)=3,1,0)</f>
        <v>0</v>
      </c>
      <c r="AB10" t="str">
        <f>IF(AA10=1,INDEX('[1]Liste des élèves'!$E$13:$E$42,Z10),"")</f>
        <v/>
      </c>
      <c r="AC10" s="5" t="str">
        <f>IF(AA10=1,DAY('[1]Liste des élèves'!F22),"")</f>
        <v/>
      </c>
      <c r="AD10" t="str">
        <f t="shared" si="1"/>
        <v/>
      </c>
      <c r="AF10" s="100"/>
      <c r="AG10" s="100"/>
      <c r="AH10" s="100"/>
      <c r="AI10" s="100"/>
      <c r="AJ10" s="100"/>
      <c r="AK10" s="100"/>
    </row>
    <row r="11" spans="1:37" s="12" customFormat="1" ht="13.15" customHeight="1" x14ac:dyDescent="0.2">
      <c r="B11" s="40">
        <f>N9+1</f>
        <v>25</v>
      </c>
      <c r="C11" s="40"/>
      <c r="D11" s="40">
        <f>B11+1</f>
        <v>26</v>
      </c>
      <c r="E11" s="40"/>
      <c r="F11" s="40">
        <f>D11+1</f>
        <v>27</v>
      </c>
      <c r="G11" s="40"/>
      <c r="H11" s="40">
        <f>F11+1</f>
        <v>28</v>
      </c>
      <c r="I11" s="40"/>
      <c r="J11" s="40">
        <f>H11+1</f>
        <v>29</v>
      </c>
      <c r="K11" s="39"/>
      <c r="L11" s="14">
        <f>J11+1</f>
        <v>30</v>
      </c>
      <c r="M11" s="8"/>
      <c r="N11" s="14">
        <f>L11+1</f>
        <v>31</v>
      </c>
      <c r="Z11" s="5">
        <f t="shared" si="0"/>
        <v>11</v>
      </c>
      <c r="AA11" s="61">
        <f>IF(MONTH('[1]Liste des élèves'!F23)=3,1,0)</f>
        <v>0</v>
      </c>
      <c r="AB11" t="str">
        <f>IF(AA11=1,INDEX('[1]Liste des élèves'!$E$13:$E$42,Z11),"")</f>
        <v/>
      </c>
      <c r="AC11" s="5" t="str">
        <f>IF(AA11=1,DAY('[1]Liste des élèves'!F23),"")</f>
        <v/>
      </c>
      <c r="AD11" t="str">
        <f t="shared" si="1"/>
        <v/>
      </c>
      <c r="AF11" s="101"/>
      <c r="AG11" s="101"/>
      <c r="AH11" s="101"/>
      <c r="AI11" s="101"/>
      <c r="AJ11" s="101"/>
      <c r="AK11" s="101"/>
    </row>
    <row r="12" spans="1:37" s="9" customFormat="1" ht="60.6" customHeight="1" x14ac:dyDescent="0.2">
      <c r="B12" s="86"/>
      <c r="C12" s="82"/>
      <c r="D12" s="86"/>
      <c r="E12" s="82"/>
      <c r="F12" s="86"/>
      <c r="G12" s="82"/>
      <c r="H12" s="86"/>
      <c r="I12" s="82"/>
      <c r="J12" s="86"/>
      <c r="K12" s="82"/>
      <c r="L12" s="86"/>
      <c r="M12" s="82"/>
      <c r="N12" s="86"/>
      <c r="Z12" s="5">
        <f t="shared" si="0"/>
        <v>12</v>
      </c>
      <c r="AA12" s="61">
        <f>IF(MONTH('[1]Liste des élèves'!F24)=3,1,0)</f>
        <v>0</v>
      </c>
      <c r="AB12" t="str">
        <f>IF(AA12=1,INDEX('[1]Liste des élèves'!$E$13:$E$42,Z12),"")</f>
        <v/>
      </c>
      <c r="AC12" s="5" t="str">
        <f>IF(AA12=1,DAY('[1]Liste des élèves'!F24),"")</f>
        <v/>
      </c>
      <c r="AD12" t="str">
        <f t="shared" si="1"/>
        <v/>
      </c>
      <c r="AF12" s="100"/>
      <c r="AG12" s="100"/>
      <c r="AH12" s="100"/>
      <c r="AI12" s="100"/>
      <c r="AJ12" s="100"/>
      <c r="AK12" s="100"/>
    </row>
    <row r="13" spans="1:37" s="12" customFormat="1" ht="13.15" customHeight="1" x14ac:dyDescent="0.2">
      <c r="B13" s="7" t="s">
        <v>27</v>
      </c>
      <c r="C13" s="40"/>
      <c r="D13" s="40"/>
      <c r="E13" s="13"/>
      <c r="F13" s="40"/>
      <c r="G13" s="13"/>
      <c r="I13" s="13"/>
      <c r="J13" s="13"/>
      <c r="K13" s="13"/>
      <c r="L13" s="15"/>
      <c r="M13" s="13"/>
      <c r="N13" s="15"/>
      <c r="Z13" s="5">
        <f t="shared" si="0"/>
        <v>13</v>
      </c>
      <c r="AA13" s="61">
        <f>IF(MONTH('[1]Liste des élèves'!F25)=3,1,0)</f>
        <v>0</v>
      </c>
      <c r="AB13" t="str">
        <f>IF(AA13=1,INDEX('[1]Liste des élèves'!$E$13:$E$42,Z13),"")</f>
        <v/>
      </c>
      <c r="AC13" s="5" t="str">
        <f>IF(AA13=1,DAY('[1]Liste des élèves'!F25),"")</f>
        <v/>
      </c>
      <c r="AD13" t="str">
        <f t="shared" si="1"/>
        <v/>
      </c>
      <c r="AF13" s="101"/>
      <c r="AG13" s="101"/>
      <c r="AH13" s="101"/>
      <c r="AI13" s="101"/>
      <c r="AJ13" s="101"/>
      <c r="AK13" s="101"/>
    </row>
    <row r="14" spans="1:37" s="9" customFormat="1" ht="60.6" customHeight="1" x14ac:dyDescent="0.2">
      <c r="B14" s="241"/>
      <c r="C14" s="241"/>
      <c r="D14" s="241"/>
      <c r="E14" s="241"/>
      <c r="F14" s="241"/>
      <c r="G14" s="241"/>
      <c r="H14" s="241"/>
      <c r="I14" s="241"/>
      <c r="J14" s="241"/>
      <c r="K14" s="241"/>
      <c r="L14" s="241"/>
      <c r="M14" s="241"/>
      <c r="N14" s="241"/>
      <c r="Z14" s="5">
        <f t="shared" si="0"/>
        <v>14</v>
      </c>
      <c r="AA14" s="61">
        <f>IF(MONTH('[1]Liste des élèves'!F26)=3,1,0)</f>
        <v>0</v>
      </c>
      <c r="AB14" t="str">
        <f>IF(AA14=1,INDEX('[1]Liste des élèves'!$E$13:$E$42,Z14),"")</f>
        <v/>
      </c>
      <c r="AC14" s="5" t="str">
        <f>IF(AA14=1,DAY('[1]Liste des élèves'!F26),"")</f>
        <v/>
      </c>
      <c r="AD14" t="str">
        <f t="shared" si="1"/>
        <v/>
      </c>
      <c r="AF14" s="100"/>
      <c r="AG14" s="100"/>
      <c r="AH14" s="100"/>
      <c r="AI14" s="100"/>
      <c r="AJ14" s="100"/>
      <c r="AK14" s="100"/>
    </row>
    <row r="15" spans="1:37" x14ac:dyDescent="0.2">
      <c r="Z15" s="5">
        <f t="shared" si="0"/>
        <v>15</v>
      </c>
      <c r="AA15" s="61">
        <f>IF(MONTH('[1]Liste des élèves'!F27)=3,1,0)</f>
        <v>0</v>
      </c>
      <c r="AB15" t="str">
        <f>IF(AA15=1,INDEX('[1]Liste des élèves'!$E$13:$E$42,Z15),"")</f>
        <v/>
      </c>
      <c r="AC15" s="5" t="str">
        <f>IF(AA15=1,DAY('[1]Liste des élèves'!F27),"")</f>
        <v/>
      </c>
      <c r="AD15" t="str">
        <f t="shared" si="1"/>
        <v/>
      </c>
    </row>
    <row r="16" spans="1:37" x14ac:dyDescent="0.2">
      <c r="Z16" s="5">
        <f t="shared" si="0"/>
        <v>16</v>
      </c>
      <c r="AA16" s="61">
        <f>IF(MONTH('[1]Liste des élèves'!F28)=3,1,0)</f>
        <v>0</v>
      </c>
      <c r="AB16" t="str">
        <f>IF(AA16=1,INDEX('[1]Liste des élèves'!$E$13:$E$42,Z16),"")</f>
        <v/>
      </c>
      <c r="AC16" s="5" t="str">
        <f>IF(AA16=1,DAY('[1]Liste des élèves'!F28),"")</f>
        <v/>
      </c>
      <c r="AD16" t="str">
        <f t="shared" si="1"/>
        <v/>
      </c>
    </row>
    <row r="17" spans="26:30" x14ac:dyDescent="0.2">
      <c r="Z17" s="5">
        <f t="shared" si="0"/>
        <v>17</v>
      </c>
      <c r="AA17" s="61">
        <f>IF(MONTH('[1]Liste des élèves'!F29)=3,1,0)</f>
        <v>0</v>
      </c>
      <c r="AB17" t="str">
        <f>IF(AA17=1,INDEX('[1]Liste des élèves'!$E$13:$E$42,Z17),"")</f>
        <v/>
      </c>
      <c r="AC17" s="5" t="str">
        <f>IF(AA17=1,DAY('[1]Liste des élèves'!F29),"")</f>
        <v/>
      </c>
      <c r="AD17" t="str">
        <f t="shared" si="1"/>
        <v/>
      </c>
    </row>
    <row r="18" spans="26:30" x14ac:dyDescent="0.2">
      <c r="Z18" s="5">
        <f t="shared" si="0"/>
        <v>18</v>
      </c>
      <c r="AA18" s="61">
        <f>IF(MONTH('[1]Liste des élèves'!F30)=3,1,0)</f>
        <v>0</v>
      </c>
      <c r="AB18" t="str">
        <f>IF(AA18=1,INDEX('[1]Liste des élèves'!$E$13:$E$42,Z18),"")</f>
        <v/>
      </c>
      <c r="AC18" s="5" t="str">
        <f>IF(AA18=1,DAY('[1]Liste des élèves'!F30),"")</f>
        <v/>
      </c>
      <c r="AD18" t="str">
        <f t="shared" si="1"/>
        <v/>
      </c>
    </row>
    <row r="19" spans="26:30" x14ac:dyDescent="0.2">
      <c r="Z19" s="5">
        <f t="shared" si="0"/>
        <v>19</v>
      </c>
      <c r="AA19" s="61">
        <f>IF(MONTH('[1]Liste des élèves'!F31)=3,1,0)</f>
        <v>0</v>
      </c>
      <c r="AB19" t="str">
        <f>IF(AA19=1,INDEX('[1]Liste des élèves'!$E$13:$E$42,Z19),"")</f>
        <v/>
      </c>
      <c r="AC19" s="5" t="str">
        <f>IF(AA19=1,DAY('[1]Liste des élèves'!F31),"")</f>
        <v/>
      </c>
      <c r="AD19" t="str">
        <f t="shared" si="1"/>
        <v/>
      </c>
    </row>
    <row r="20" spans="26:30" x14ac:dyDescent="0.2">
      <c r="Z20" s="5">
        <f t="shared" si="0"/>
        <v>20</v>
      </c>
      <c r="AA20" s="61">
        <f>IF(MONTH('[1]Liste des élèves'!F32)=3,1,0)</f>
        <v>0</v>
      </c>
      <c r="AB20" t="str">
        <f>IF(AA20=1,INDEX('[1]Liste des élèves'!$E$13:$E$42,Z20),"")</f>
        <v/>
      </c>
      <c r="AC20" s="5" t="str">
        <f>IF(AA20=1,DAY('[1]Liste des élèves'!F32),"")</f>
        <v/>
      </c>
      <c r="AD20" t="str">
        <f t="shared" si="1"/>
        <v/>
      </c>
    </row>
    <row r="21" spans="26:30" x14ac:dyDescent="0.2">
      <c r="Z21" s="5">
        <f t="shared" si="0"/>
        <v>21</v>
      </c>
      <c r="AA21" s="61">
        <f>IF(MONTH('[1]Liste des élèves'!F33)=3,1,0)</f>
        <v>0</v>
      </c>
      <c r="AB21" t="str">
        <f>IF(AA21=1,INDEX('[1]Liste des élèves'!$E$13:$E$42,Z21),"")</f>
        <v/>
      </c>
      <c r="AC21" s="5" t="str">
        <f>IF(AA21=1,DAY('[1]Liste des élèves'!F33),"")</f>
        <v/>
      </c>
      <c r="AD21" t="str">
        <f t="shared" si="1"/>
        <v/>
      </c>
    </row>
    <row r="22" spans="26:30" x14ac:dyDescent="0.2">
      <c r="Z22" s="5">
        <f t="shared" si="0"/>
        <v>22</v>
      </c>
      <c r="AA22" s="61">
        <f>IF(MONTH('[1]Liste des élèves'!F34)=3,1,0)</f>
        <v>0</v>
      </c>
      <c r="AB22" t="str">
        <f>IF(AA22=1,INDEX('[1]Liste des élèves'!$E$13:$E$42,Z22),"")</f>
        <v/>
      </c>
      <c r="AC22" s="5" t="str">
        <f>IF(AA22=1,DAY('[1]Liste des élèves'!F34),"")</f>
        <v/>
      </c>
      <c r="AD22" t="str">
        <f t="shared" si="1"/>
        <v/>
      </c>
    </row>
    <row r="23" spans="26:30" x14ac:dyDescent="0.2">
      <c r="Z23" s="5">
        <f t="shared" si="0"/>
        <v>23</v>
      </c>
      <c r="AA23" s="61">
        <f>IF(MONTH('[1]Liste des élèves'!F35)=3,1,0)</f>
        <v>0</v>
      </c>
      <c r="AB23" t="str">
        <f>IF(AA23=1,INDEX('[1]Liste des élèves'!$E$13:$E$42,Z23),"")</f>
        <v/>
      </c>
      <c r="AC23" s="5" t="str">
        <f>IF(AA23=1,DAY('[1]Liste des élèves'!F35),"")</f>
        <v/>
      </c>
      <c r="AD23" t="str">
        <f t="shared" si="1"/>
        <v/>
      </c>
    </row>
    <row r="24" spans="26:30" x14ac:dyDescent="0.2">
      <c r="Z24" s="5">
        <f t="shared" si="0"/>
        <v>24</v>
      </c>
      <c r="AA24" s="61">
        <f>IF(MONTH('[1]Liste des élèves'!F36)=3,1,0)</f>
        <v>0</v>
      </c>
      <c r="AB24" t="str">
        <f>IF(AA24=1,INDEX('[1]Liste des élèves'!$E$13:$E$42,Z24),"")</f>
        <v/>
      </c>
      <c r="AC24" s="5" t="str">
        <f>IF(AA24=1,DAY('[1]Liste des élèves'!F36),"")</f>
        <v/>
      </c>
      <c r="AD24" t="str">
        <f t="shared" si="1"/>
        <v/>
      </c>
    </row>
    <row r="25" spans="26:30" x14ac:dyDescent="0.2">
      <c r="Z25" s="5">
        <f t="shared" si="0"/>
        <v>25</v>
      </c>
      <c r="AA25" s="61">
        <f>IF(MONTH('[1]Liste des élèves'!F37)=3,1,0)</f>
        <v>0</v>
      </c>
      <c r="AB25" t="str">
        <f>IF(AA25=1,INDEX('[1]Liste des élèves'!$E$13:$E$42,Z25),"")</f>
        <v/>
      </c>
      <c r="AC25" s="5" t="str">
        <f>IF(AA25=1,DAY('[1]Liste des élèves'!F37),"")</f>
        <v/>
      </c>
      <c r="AD25" t="str">
        <f t="shared" si="1"/>
        <v/>
      </c>
    </row>
    <row r="26" spans="26:30" x14ac:dyDescent="0.2">
      <c r="Z26" s="5">
        <f t="shared" si="0"/>
        <v>26</v>
      </c>
      <c r="AA26" s="61">
        <f>IF(MONTH('[1]Liste des élèves'!F38)=3,1,0)</f>
        <v>0</v>
      </c>
      <c r="AB26" t="str">
        <f>IF(AA26=1,INDEX('[1]Liste des élèves'!$E$13:$E$42,Z26),"")</f>
        <v/>
      </c>
      <c r="AC26" s="5" t="str">
        <f>IF(AA26=1,DAY('[1]Liste des élèves'!F38),"")</f>
        <v/>
      </c>
      <c r="AD26" t="str">
        <f t="shared" si="1"/>
        <v/>
      </c>
    </row>
    <row r="27" spans="26:30" x14ac:dyDescent="0.2">
      <c r="Z27" s="5">
        <f t="shared" si="0"/>
        <v>27</v>
      </c>
      <c r="AA27" s="61">
        <f>IF(MONTH('[1]Liste des élèves'!F39)=3,1,0)</f>
        <v>0</v>
      </c>
      <c r="AB27" t="str">
        <f>IF(AA27=1,INDEX('[1]Liste des élèves'!$E$13:$E$42,Z27),"")</f>
        <v/>
      </c>
      <c r="AC27" s="5" t="str">
        <f>IF(AA27=1,DAY('[1]Liste des élèves'!F39),"")</f>
        <v/>
      </c>
      <c r="AD27" t="str">
        <f t="shared" si="1"/>
        <v/>
      </c>
    </row>
    <row r="28" spans="26:30" x14ac:dyDescent="0.2">
      <c r="Z28" s="5">
        <f t="shared" si="0"/>
        <v>28</v>
      </c>
      <c r="AA28" s="61">
        <f>IF(MONTH('[1]Liste des élèves'!F40)=3,1,0)</f>
        <v>0</v>
      </c>
      <c r="AB28" t="str">
        <f>IF(AA28=1,INDEX('[1]Liste des élèves'!$E$13:$E$42,Z28),"")</f>
        <v/>
      </c>
      <c r="AC28" s="5" t="str">
        <f>IF(AA28=1,DAY('[1]Liste des élèves'!F40),"")</f>
        <v/>
      </c>
      <c r="AD28" t="str">
        <f t="shared" si="1"/>
        <v/>
      </c>
    </row>
    <row r="29" spans="26:30" x14ac:dyDescent="0.2">
      <c r="Z29" s="5">
        <f t="shared" si="0"/>
        <v>29</v>
      </c>
      <c r="AA29" s="61">
        <f>IF(MONTH('[1]Liste des élèves'!F41)=3,1,0)</f>
        <v>0</v>
      </c>
      <c r="AB29" t="str">
        <f>IF(AA29=1,INDEX('[1]Liste des élèves'!$E$13:$E$42,Z29),"")</f>
        <v/>
      </c>
      <c r="AC29" s="5" t="str">
        <f>IF(AA29=1,DAY('[1]Liste des élèves'!F41),"")</f>
        <v/>
      </c>
      <c r="AD29" t="str">
        <f t="shared" si="1"/>
        <v/>
      </c>
    </row>
    <row r="30" spans="26:30" x14ac:dyDescent="0.2">
      <c r="Z30" s="5">
        <f t="shared" si="0"/>
        <v>30</v>
      </c>
      <c r="AA30" s="61">
        <f>IF(MONTH('[1]Liste des élèves'!F42)=3,1,0)</f>
        <v>0</v>
      </c>
      <c r="AB30" t="str">
        <f>IF(AA30=1,INDEX('[1]Liste des élèves'!$E$13:$E$42,Z30),"")</f>
        <v/>
      </c>
      <c r="AC30" s="5" t="str">
        <f>IF(AA30=1,DAY('[1]Liste des élèves'!F42),"")</f>
        <v/>
      </c>
      <c r="AD30" t="str">
        <f t="shared" si="1"/>
        <v/>
      </c>
    </row>
    <row r="31" spans="26:30" x14ac:dyDescent="0.2">
      <c r="AA31" s="64"/>
      <c r="AD31" s="66" t="str">
        <f>TRIM(CONCATENATE(AD1,AD2,AD3,AD4,AD5,AD6,AD7,AD8,AD9,AD10,AD11,AD12,AD13,AD14,AD15,AD16,AD17,AD18,AD19,AD20,AD21,AD22,AD23,AD24,AD25,AD26,AD27,AD28,AD29,AD30))</f>
        <v/>
      </c>
    </row>
  </sheetData>
  <sheetProtection sheet="1" selectLockedCells="1"/>
  <mergeCells count="3">
    <mergeCell ref="B1:N1"/>
    <mergeCell ref="AF1:AK2"/>
    <mergeCell ref="B14:N14"/>
  </mergeCells>
  <hyperlinks>
    <hyperlink ref="B1:N1" location="Calendrier!A1" tooltip="Retour calendrier" display="Septembre" xr:uid="{00000000-0004-0000-0800-000000000000}"/>
  </hyperlinks>
  <pageMargins left="0.70866141732283472" right="0.70866141732283472" top="0.70866141732283472" bottom="0.70866141732283472" header="0.31496062992125984" footer="0.31496062992125984"/>
  <pageSetup paperSize="9" scale="96" fitToHeight="0" orientation="landscape" r:id="rId1"/>
  <headerFooter alignWithMargins="0">
    <oddFooter xml:space="preserve">&amp;COdile Aubert - http://www.saintpauldevence.info/leprof2.0/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14</vt:i4>
      </vt:variant>
    </vt:vector>
  </HeadingPairs>
  <TitlesOfParts>
    <vt:vector size="14" baseType="lpstr">
      <vt:lpstr>Calendrier</vt:lpstr>
      <vt:lpstr>Vacances</vt:lpstr>
      <vt:lpstr>Septembre</vt:lpstr>
      <vt:lpstr>Octobre</vt:lpstr>
      <vt:lpstr>Novembre</vt:lpstr>
      <vt:lpstr>Décembre</vt:lpstr>
      <vt:lpstr>Janvier</vt:lpstr>
      <vt:lpstr>Février</vt:lpstr>
      <vt:lpstr>Mars</vt:lpstr>
      <vt:lpstr>Avril</vt:lpstr>
      <vt:lpstr>Mai</vt:lpstr>
      <vt:lpstr>Juin</vt:lpstr>
      <vt:lpstr>Juillet</vt:lpstr>
      <vt:lpstr>Août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odile</dc:creator>
  <cp:lastModifiedBy>User</cp:lastModifiedBy>
  <cp:lastPrinted>2022-04-11T14:32:06Z</cp:lastPrinted>
  <dcterms:created xsi:type="dcterms:W3CDTF">2019-08-01T15:32:39Z</dcterms:created>
  <dcterms:modified xsi:type="dcterms:W3CDTF">2023-05-29T18:05:55Z</dcterms:modified>
</cp:coreProperties>
</file>