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I:\LEPROF2.0\SITE2018\agenda\"/>
    </mc:Choice>
  </mc:AlternateContent>
  <xr:revisionPtr revIDLastSave="0" documentId="13_ncr:1_{533C6507-EC2A-47C9-BAE9-66BA48E8DC0D}" xr6:coauthVersionLast="47" xr6:coauthVersionMax="47" xr10:uidLastSave="{00000000-0000-0000-0000-000000000000}"/>
  <bookViews>
    <workbookView xWindow="-120" yWindow="-120" windowWidth="30960" windowHeight="16920" tabRatio="985" activeTab="4" xr2:uid="{00000000-000D-0000-FFFF-FFFF00000000}"/>
  </bookViews>
  <sheets>
    <sheet name="Liste des élèves" sheetId="1" r:id="rId1"/>
    <sheet name="Feuil1" sheetId="18" state="hidden" r:id="rId2"/>
    <sheet name="Documents" sheetId="19" r:id="rId3"/>
    <sheet name="Justificatifs COOP" sheetId="20" r:id="rId4"/>
    <sheet name="Etiquettes" sheetId="21" r:id="rId5"/>
  </sheets>
  <definedNames>
    <definedName name="A">#REF!</definedName>
    <definedName name="Colombe">#REF!</definedName>
    <definedName name="Excel_BuiltIn__FilterDatabase_4">#REF!</definedName>
    <definedName name="langage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43" i="1" l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13" i="1"/>
  <c r="H43" i="1" l="1"/>
  <c r="I43" i="19"/>
  <c r="L113" i="20" l="1"/>
  <c r="F113" i="20"/>
  <c r="L105" i="20"/>
  <c r="F105" i="20"/>
  <c r="L97" i="20"/>
  <c r="F97" i="20"/>
  <c r="L89" i="20"/>
  <c r="F89" i="20"/>
  <c r="L81" i="20"/>
  <c r="F81" i="20"/>
  <c r="L73" i="20"/>
  <c r="F73" i="20"/>
  <c r="L65" i="20"/>
  <c r="F65" i="20"/>
  <c r="L57" i="20"/>
  <c r="F57" i="20"/>
  <c r="L49" i="20"/>
  <c r="F49" i="20"/>
  <c r="L41" i="20"/>
  <c r="F41" i="20"/>
  <c r="L33" i="20"/>
  <c r="F33" i="20"/>
  <c r="L25" i="20"/>
  <c r="F25" i="20"/>
  <c r="L17" i="20"/>
  <c r="F17" i="20"/>
  <c r="L9" i="20"/>
  <c r="F9" i="20"/>
  <c r="L1" i="20"/>
  <c r="F1" i="20"/>
  <c r="C10" i="21" l="1"/>
  <c r="B10" i="21"/>
  <c r="A10" i="21"/>
  <c r="C9" i="21"/>
  <c r="B9" i="21"/>
  <c r="A9" i="21"/>
  <c r="C8" i="21"/>
  <c r="B8" i="21"/>
  <c r="A8" i="21"/>
  <c r="C7" i="21"/>
  <c r="B7" i="21"/>
  <c r="A7" i="21"/>
  <c r="C6" i="21"/>
  <c r="B6" i="21"/>
  <c r="A6" i="21"/>
  <c r="C5" i="21"/>
  <c r="B5" i="21"/>
  <c r="A5" i="21"/>
  <c r="C4" i="21"/>
  <c r="B4" i="21"/>
  <c r="A4" i="21"/>
  <c r="C3" i="21"/>
  <c r="B3" i="21"/>
  <c r="A3" i="21"/>
  <c r="C2" i="21"/>
  <c r="B2" i="21"/>
  <c r="A2" i="21"/>
  <c r="C1" i="21"/>
  <c r="B1" i="21"/>
  <c r="A1" i="21"/>
  <c r="D15" i="19" l="1"/>
  <c r="D16" i="19"/>
  <c r="D17" i="19"/>
  <c r="D18" i="19"/>
  <c r="D19" i="19"/>
  <c r="D20" i="19"/>
  <c r="D21" i="19"/>
  <c r="D22" i="19"/>
  <c r="D23" i="19"/>
  <c r="D24" i="19"/>
  <c r="D25" i="19"/>
  <c r="D26" i="19"/>
  <c r="D27" i="19"/>
  <c r="D28" i="19"/>
  <c r="D29" i="19"/>
  <c r="D30" i="19"/>
  <c r="D31" i="19"/>
  <c r="D32" i="19"/>
  <c r="D33" i="19"/>
  <c r="D34" i="19"/>
  <c r="D35" i="19"/>
  <c r="D36" i="19"/>
  <c r="D37" i="19"/>
  <c r="D38" i="19"/>
  <c r="D39" i="19"/>
  <c r="D40" i="19"/>
  <c r="D41" i="19"/>
  <c r="D42" i="19"/>
  <c r="P14" i="1" l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13" i="1"/>
  <c r="N14" i="1"/>
  <c r="O14" i="1" s="1"/>
  <c r="N15" i="1"/>
  <c r="O15" i="1" s="1"/>
  <c r="N16" i="1"/>
  <c r="O16" i="1" s="1"/>
  <c r="N17" i="1"/>
  <c r="O17" i="1" s="1"/>
  <c r="N18" i="1"/>
  <c r="O18" i="1" s="1"/>
  <c r="N19" i="1"/>
  <c r="O19" i="1" s="1"/>
  <c r="N20" i="1"/>
  <c r="O20" i="1" s="1"/>
  <c r="N21" i="1"/>
  <c r="O21" i="1" s="1"/>
  <c r="N22" i="1"/>
  <c r="O22" i="1" s="1"/>
  <c r="N23" i="1"/>
  <c r="O23" i="1" s="1"/>
  <c r="N24" i="1"/>
  <c r="O24" i="1" s="1"/>
  <c r="N25" i="1"/>
  <c r="O25" i="1" s="1"/>
  <c r="N26" i="1"/>
  <c r="O26" i="1" s="1"/>
  <c r="N27" i="1"/>
  <c r="O27" i="1" s="1"/>
  <c r="N28" i="1"/>
  <c r="O28" i="1" s="1"/>
  <c r="N29" i="1"/>
  <c r="O29" i="1" s="1"/>
  <c r="N30" i="1"/>
  <c r="O30" i="1" s="1"/>
  <c r="N31" i="1"/>
  <c r="O31" i="1" s="1"/>
  <c r="N32" i="1"/>
  <c r="O32" i="1" s="1"/>
  <c r="N33" i="1"/>
  <c r="O33" i="1" s="1"/>
  <c r="N34" i="1"/>
  <c r="O34" i="1" s="1"/>
  <c r="N35" i="1"/>
  <c r="O35" i="1" s="1"/>
  <c r="N36" i="1"/>
  <c r="O36" i="1" s="1"/>
  <c r="N37" i="1"/>
  <c r="O37" i="1" s="1"/>
  <c r="N38" i="1"/>
  <c r="O38" i="1" s="1"/>
  <c r="N39" i="1"/>
  <c r="O39" i="1" s="1"/>
  <c r="N40" i="1"/>
  <c r="O40" i="1" s="1"/>
  <c r="N41" i="1"/>
  <c r="O41" i="1" s="1"/>
  <c r="N42" i="1"/>
  <c r="O42" i="1" s="1"/>
  <c r="N13" i="1"/>
  <c r="O13" i="1" s="1"/>
  <c r="Q15" i="1" l="1"/>
  <c r="Q13" i="1"/>
  <c r="Q36" i="1"/>
  <c r="Q40" i="1"/>
  <c r="Q42" i="1"/>
  <c r="Q38" i="1"/>
  <c r="Q34" i="1"/>
  <c r="Q30" i="1"/>
  <c r="Q26" i="1"/>
  <c r="Q22" i="1"/>
  <c r="Q18" i="1"/>
  <c r="Q32" i="1"/>
  <c r="Q28" i="1"/>
  <c r="Q24" i="1"/>
  <c r="Q20" i="1"/>
  <c r="Q16" i="1"/>
  <c r="Q41" i="1"/>
  <c r="Q37" i="1"/>
  <c r="Q33" i="1"/>
  <c r="Q29" i="1"/>
  <c r="Q25" i="1"/>
  <c r="Q21" i="1"/>
  <c r="Q17" i="1"/>
  <c r="Q14" i="1"/>
  <c r="Q39" i="1"/>
  <c r="Q35" i="1"/>
  <c r="Q31" i="1"/>
  <c r="Q27" i="1"/>
  <c r="Q23" i="1"/>
  <c r="Q19" i="1"/>
  <c r="J118" i="20"/>
  <c r="D118" i="20"/>
  <c r="J110" i="20"/>
  <c r="D110" i="20"/>
  <c r="J102" i="20"/>
  <c r="D102" i="20"/>
  <c r="A116" i="20"/>
  <c r="G108" i="20"/>
  <c r="A108" i="20"/>
  <c r="G100" i="20"/>
  <c r="A100" i="20"/>
  <c r="H119" i="20"/>
  <c r="B119" i="20"/>
  <c r="G113" i="20"/>
  <c r="A113" i="20"/>
  <c r="H111" i="20"/>
  <c r="B111" i="20"/>
  <c r="G105" i="20"/>
  <c r="A105" i="20"/>
  <c r="H103" i="20"/>
  <c r="B103" i="20"/>
  <c r="G97" i="20"/>
  <c r="A97" i="20"/>
  <c r="J94" i="20"/>
  <c r="D94" i="20"/>
  <c r="J86" i="20"/>
  <c r="D86" i="20"/>
  <c r="J78" i="20"/>
  <c r="D78" i="20"/>
  <c r="G92" i="20"/>
  <c r="A92" i="20"/>
  <c r="G84" i="20"/>
  <c r="A84" i="20"/>
  <c r="G76" i="20"/>
  <c r="A76" i="20"/>
  <c r="H95" i="20"/>
  <c r="B95" i="20"/>
  <c r="G89" i="20"/>
  <c r="A89" i="20"/>
  <c r="H87" i="20"/>
  <c r="B87" i="20"/>
  <c r="G81" i="20"/>
  <c r="A81" i="20"/>
  <c r="H79" i="20"/>
  <c r="B79" i="20"/>
  <c r="G73" i="20"/>
  <c r="A73" i="20"/>
  <c r="J70" i="20"/>
  <c r="D70" i="20"/>
  <c r="J62" i="20"/>
  <c r="D62" i="20"/>
  <c r="J54" i="20"/>
  <c r="D54" i="20"/>
  <c r="G68" i="20"/>
  <c r="A68" i="20"/>
  <c r="G60" i="20"/>
  <c r="A60" i="20"/>
  <c r="G52" i="20"/>
  <c r="A52" i="20"/>
  <c r="H71" i="20"/>
  <c r="B71" i="20"/>
  <c r="G65" i="20"/>
  <c r="A65" i="20"/>
  <c r="H63" i="20"/>
  <c r="B63" i="20"/>
  <c r="G57" i="20"/>
  <c r="A57" i="20"/>
  <c r="H55" i="20"/>
  <c r="B55" i="20"/>
  <c r="G49" i="20"/>
  <c r="A49" i="20"/>
  <c r="G41" i="20"/>
  <c r="A41" i="20"/>
  <c r="G33" i="20"/>
  <c r="A33" i="20"/>
  <c r="A25" i="20"/>
  <c r="G25" i="20"/>
  <c r="G17" i="20"/>
  <c r="A17" i="20"/>
  <c r="G9" i="20"/>
  <c r="A9" i="20"/>
  <c r="G1" i="20"/>
  <c r="A1" i="20"/>
  <c r="J46" i="20"/>
  <c r="D46" i="20"/>
  <c r="J38" i="20"/>
  <c r="D38" i="20"/>
  <c r="J30" i="20"/>
  <c r="D30" i="20"/>
  <c r="G44" i="20"/>
  <c r="A44" i="20"/>
  <c r="G36" i="20"/>
  <c r="A36" i="20"/>
  <c r="G28" i="20"/>
  <c r="A28" i="20"/>
  <c r="H47" i="20"/>
  <c r="B47" i="20"/>
  <c r="H39" i="20"/>
  <c r="B39" i="20"/>
  <c r="H31" i="20"/>
  <c r="B31" i="20"/>
  <c r="J22" i="20"/>
  <c r="D22" i="20"/>
  <c r="J14" i="20"/>
  <c r="D14" i="20"/>
  <c r="J6" i="20"/>
  <c r="D6" i="20"/>
  <c r="G20" i="20"/>
  <c r="A20" i="20"/>
  <c r="G12" i="20"/>
  <c r="H23" i="20"/>
  <c r="B23" i="20"/>
  <c r="H15" i="20"/>
  <c r="B15" i="20"/>
  <c r="H7" i="20"/>
  <c r="B7" i="20"/>
  <c r="J43" i="19" l="1"/>
  <c r="G116" i="20"/>
  <c r="A12" i="20"/>
  <c r="D14" i="19"/>
  <c r="G4" i="20" s="1"/>
  <c r="D13" i="19"/>
  <c r="A4" i="20" s="1"/>
  <c r="C3" i="18" l="1"/>
  <c r="C4" i="18"/>
  <c r="C5" i="18"/>
  <c r="C6" i="18"/>
  <c r="C7" i="18"/>
  <c r="C8" i="18"/>
  <c r="C9" i="18"/>
  <c r="C10" i="18"/>
  <c r="C2" i="18"/>
  <c r="B3" i="18"/>
  <c r="B4" i="18"/>
  <c r="B5" i="18"/>
  <c r="B6" i="18"/>
  <c r="B7" i="18"/>
  <c r="B8" i="18"/>
  <c r="B9" i="18"/>
  <c r="B10" i="18"/>
  <c r="B2" i="18"/>
  <c r="A3" i="18"/>
  <c r="A4" i="18"/>
  <c r="A5" i="18"/>
  <c r="A6" i="18"/>
  <c r="A7" i="18"/>
  <c r="A8" i="18"/>
  <c r="A9" i="18"/>
  <c r="A10" i="18"/>
  <c r="A2" i="18"/>
  <c r="H45" i="1" l="1"/>
  <c r="H44" i="1"/>
  <c r="F12" i="1" l="1"/>
  <c r="G43" i="19" l="1"/>
  <c r="H43" i="19"/>
  <c r="E43" i="19"/>
  <c r="F43" i="19"/>
  <c r="F43" i="1"/>
</calcChain>
</file>

<file path=xl/sharedStrings.xml><?xml version="1.0" encoding="utf-8"?>
<sst xmlns="http://schemas.openxmlformats.org/spreadsheetml/2006/main" count="205" uniqueCount="36">
  <si>
    <t xml:space="preserve"> </t>
  </si>
  <si>
    <t xml:space="preserve">Liste des élèves de la classe : nom, prénom, date de naissance </t>
  </si>
  <si>
    <t>Nom</t>
  </si>
  <si>
    <t>Prénom</t>
  </si>
  <si>
    <t>Nbre de filles</t>
  </si>
  <si>
    <t>Nbre de garçons</t>
  </si>
  <si>
    <t>Genre</t>
  </si>
  <si>
    <t>Nombre d'élèves</t>
  </si>
  <si>
    <t>Punition !!!</t>
  </si>
  <si>
    <t>Liste des élèves</t>
  </si>
  <si>
    <t>à renseigner pour utiliser le cahier d'appel et le fichier des évaluations</t>
  </si>
  <si>
    <t>Elève</t>
  </si>
  <si>
    <t>Documents administratifs</t>
  </si>
  <si>
    <t>Fiche de rens.</t>
  </si>
  <si>
    <t>Assurance</t>
  </si>
  <si>
    <t>Aut. Publication</t>
  </si>
  <si>
    <t>n°</t>
  </si>
  <si>
    <t>Nom de l'enseignant (précédé de M. ou Mme)</t>
  </si>
  <si>
    <t>Niveau de classe:</t>
  </si>
  <si>
    <t>Reçu des responsables légaux de l'élève</t>
  </si>
  <si>
    <t>la somme de:</t>
  </si>
  <si>
    <r>
      <rPr>
        <sz val="11"/>
        <color rgb="FFFF0000"/>
        <rFont val="Arial"/>
        <family val="2"/>
      </rPr>
      <t>Documents manquants</t>
    </r>
    <r>
      <rPr>
        <sz val="11"/>
        <color rgb="FF000099"/>
        <rFont val="Arial"/>
        <family val="2"/>
      </rPr>
      <t xml:space="preserve"> 
Total COOP.</t>
    </r>
  </si>
  <si>
    <t>2 planches étiquettes 3x8
Vous pouvez changer la taille de police, la police et la couleur 
Attention à ne pas effacer les formules ! (cellules non protégées)</t>
  </si>
  <si>
    <t>Coop en €</t>
  </si>
  <si>
    <t>Aut. Sortie</t>
  </si>
  <si>
    <t>Mettre un "x" ou "X" si le document a été rapporté et le montant pour la cotisation coopérative et photo.</t>
  </si>
  <si>
    <t>Photos en €</t>
  </si>
  <si>
    <t>Classe</t>
  </si>
  <si>
    <t>Nom1</t>
  </si>
  <si>
    <t>Nom2</t>
  </si>
  <si>
    <t>CM1</t>
  </si>
  <si>
    <t>G</t>
  </si>
  <si>
    <t>F</t>
  </si>
  <si>
    <t>CE2</t>
  </si>
  <si>
    <t>Prénom1</t>
  </si>
  <si>
    <t>Prénom2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</si>
</sst>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&quot; €&quot;_-;\-* #,##0.00&quot; €&quot;_-;_-* \-??&quot; €&quot;_-;_-@_-"/>
    <numFmt numFmtId="165" formatCode="0;\-0;;@"/>
  </numFmts>
  <fonts count="30" x14ac:knownFonts="1">
    <font>
      <sz val="10"/>
      <name val="Arial"/>
      <family val="2"/>
    </font>
    <font>
      <sz val="12"/>
      <name val="Arial"/>
      <family val="2"/>
    </font>
    <font>
      <b/>
      <sz val="14"/>
      <color indexed="20"/>
      <name val="Arial"/>
      <family val="2"/>
    </font>
    <font>
      <sz val="14"/>
      <color indexed="9"/>
      <name val="Arial"/>
      <family val="2"/>
    </font>
    <font>
      <sz val="10"/>
      <color indexed="12"/>
      <name val="Arial"/>
      <family val="2"/>
    </font>
    <font>
      <b/>
      <i/>
      <sz val="9"/>
      <color indexed="10"/>
      <name val="Arial"/>
      <family val="2"/>
    </font>
    <font>
      <sz val="10"/>
      <name val="Arial"/>
      <family val="2"/>
    </font>
    <font>
      <b/>
      <sz val="14"/>
      <color theme="3"/>
      <name val="Arial"/>
      <family val="2"/>
    </font>
    <font>
      <sz val="14"/>
      <color theme="3"/>
      <name val="Arial"/>
      <family val="2"/>
    </font>
    <font>
      <sz val="12"/>
      <color theme="0" tint="-4.9989318521683403E-2"/>
      <name val="Arial"/>
      <family val="2"/>
    </font>
    <font>
      <sz val="10"/>
      <color theme="0" tint="-4.9989318521683403E-2"/>
      <name val="Arial"/>
      <family val="2"/>
    </font>
    <font>
      <sz val="11"/>
      <color rgb="FF000099"/>
      <name val="Arial"/>
      <family val="2"/>
    </font>
    <font>
      <sz val="12"/>
      <color rgb="FF000099"/>
      <name val="Arial"/>
      <family val="2"/>
    </font>
    <font>
      <sz val="10"/>
      <color rgb="FF000099"/>
      <name val="Arial"/>
      <family val="2"/>
    </font>
    <font>
      <sz val="18"/>
      <name val="Arial"/>
      <family val="2"/>
    </font>
    <font>
      <sz val="48"/>
      <name val="Arial"/>
      <family val="2"/>
    </font>
    <font>
      <sz val="22"/>
      <color theme="0"/>
      <name val="Kristen ITC"/>
      <family val="4"/>
    </font>
    <font>
      <sz val="11"/>
      <name val="Arial"/>
      <family val="2"/>
    </font>
    <font>
      <i/>
      <sz val="10"/>
      <color theme="0"/>
      <name val="Arial"/>
      <family val="2"/>
    </font>
    <font>
      <sz val="10"/>
      <color rgb="FFFF0000"/>
      <name val="Arial"/>
      <family val="2"/>
    </font>
    <font>
      <sz val="14"/>
      <color rgb="FF000099"/>
      <name val="Arial"/>
      <family val="2"/>
    </font>
    <font>
      <sz val="14"/>
      <color rgb="FFFF0000"/>
      <name val="Arial"/>
      <family val="2"/>
    </font>
    <font>
      <sz val="11"/>
      <color rgb="FFFF0000"/>
      <name val="Arial"/>
      <family val="2"/>
    </font>
    <font>
      <sz val="20"/>
      <color rgb="FF000099"/>
      <name val="Arial"/>
      <family val="2"/>
    </font>
    <font>
      <sz val="24"/>
      <color rgb="FF000099"/>
      <name val="Arial"/>
      <family val="2"/>
    </font>
    <font>
      <sz val="11"/>
      <color rgb="FFC00000"/>
      <name val="Arial"/>
      <family val="2"/>
    </font>
    <font>
      <sz val="9"/>
      <color theme="9" tint="0.59999389629810485"/>
      <name val="Arial"/>
      <family val="2"/>
    </font>
    <font>
      <b/>
      <sz val="14"/>
      <color theme="8" tint="0.79998168889431442"/>
      <name val="Arial"/>
      <family val="2"/>
    </font>
    <font>
      <b/>
      <sz val="24"/>
      <color theme="8" tint="-0.499984740745262"/>
      <name val="Kristen ITC"/>
      <family val="4"/>
    </font>
    <font>
      <sz val="10"/>
      <color theme="8" tint="-0.249977111117893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indexed="9"/>
        <bgColor indexed="27"/>
      </patternFill>
    </fill>
    <fill>
      <patternFill patternType="solid">
        <fgColor indexed="31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-0.499984740745262"/>
        <bgColor indexed="32"/>
      </patternFill>
    </fill>
    <fill>
      <patternFill patternType="solid">
        <fgColor theme="8" tint="0.39997558519241921"/>
        <bgColor indexed="27"/>
      </patternFill>
    </fill>
    <fill>
      <patternFill patternType="solid">
        <fgColor theme="8" tint="0.79998168889431442"/>
        <bgColor indexed="27"/>
      </patternFill>
    </fill>
    <fill>
      <patternFill patternType="solid">
        <fgColor theme="8" tint="0.59999389629810485"/>
        <bgColor indexed="27"/>
      </patternFill>
    </fill>
    <fill>
      <patternFill patternType="solid">
        <fgColor theme="8" tint="0.79998168889431442"/>
        <bgColor indexed="64"/>
      </patternFill>
    </fill>
    <fill>
      <patternFill patternType="gray125">
        <fgColor theme="8" tint="0.39994506668294322"/>
        <bgColor theme="0"/>
      </patternFill>
    </fill>
    <fill>
      <patternFill patternType="solid">
        <fgColor rgb="FFFCEBC8"/>
        <bgColor indexed="64"/>
      </patternFill>
    </fill>
  </fills>
  <borders count="34">
    <border>
      <left/>
      <right/>
      <top/>
      <bottom/>
      <diagonal/>
    </border>
    <border>
      <left style="medium">
        <color indexed="28"/>
      </left>
      <right/>
      <top/>
      <bottom/>
      <diagonal/>
    </border>
    <border>
      <left/>
      <right style="medium">
        <color indexed="28"/>
      </right>
      <top/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/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18"/>
      </left>
      <right/>
      <top style="thin">
        <color indexed="18"/>
      </top>
      <bottom style="thin">
        <color indexed="18"/>
      </bottom>
      <diagonal/>
    </border>
    <border>
      <left style="thin">
        <color indexed="9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10"/>
      </left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medium">
        <color indexed="28"/>
      </left>
      <right style="medium">
        <color indexed="28"/>
      </right>
      <top/>
      <bottom/>
      <diagonal/>
    </border>
    <border>
      <left style="medium">
        <color indexed="10"/>
      </left>
      <right style="medium">
        <color indexed="10"/>
      </right>
      <top/>
      <bottom style="medium">
        <color indexed="10"/>
      </bottom>
      <diagonal/>
    </border>
    <border>
      <left style="medium">
        <color indexed="10"/>
      </left>
      <right/>
      <top/>
      <bottom style="medium">
        <color indexed="10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 style="medium">
        <color indexed="10"/>
      </left>
      <right style="medium">
        <color indexed="10"/>
      </right>
      <top style="medium">
        <color indexed="10"/>
      </top>
      <bottom/>
      <diagonal/>
    </border>
    <border>
      <left style="medium">
        <color indexed="10"/>
      </left>
      <right/>
      <top style="medium">
        <color indexed="10"/>
      </top>
      <bottom/>
      <diagonal/>
    </border>
    <border>
      <left style="thin">
        <color indexed="9"/>
      </left>
      <right/>
      <top/>
      <bottom style="thin">
        <color indexed="9"/>
      </bottom>
      <diagonal/>
    </border>
    <border>
      <left/>
      <right style="medium">
        <color indexed="10"/>
      </right>
      <top/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/>
      <diagonal/>
    </border>
    <border>
      <left style="thin">
        <color indexed="18"/>
      </left>
      <right/>
      <top/>
      <bottom style="thin">
        <color indexed="18"/>
      </bottom>
      <diagonal/>
    </border>
    <border>
      <left/>
      <right/>
      <top/>
      <bottom style="thin">
        <color indexed="18"/>
      </bottom>
      <diagonal/>
    </border>
    <border>
      <left/>
      <right style="thin">
        <color indexed="18"/>
      </right>
      <top/>
      <bottom style="thin">
        <color indexed="18"/>
      </bottom>
      <diagonal/>
    </border>
    <border>
      <left style="thin">
        <color rgb="FF000066"/>
      </left>
      <right style="thin">
        <color rgb="FF000066"/>
      </right>
      <top style="thin">
        <color rgb="FF000066"/>
      </top>
      <bottom style="thin">
        <color rgb="FF000066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hair">
        <color indexed="64"/>
      </right>
      <top/>
      <bottom style="thin">
        <color auto="1"/>
      </bottom>
      <diagonal/>
    </border>
    <border>
      <left/>
      <right style="hair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theme="0"/>
      </left>
      <right style="thin">
        <color theme="0"/>
      </right>
      <top/>
      <bottom style="thin">
        <color rgb="FF000066"/>
      </bottom>
      <diagonal/>
    </border>
    <border>
      <left style="thin">
        <color indexed="9"/>
      </left>
      <right style="thin">
        <color rgb="FF000066"/>
      </right>
      <top style="thin">
        <color indexed="9"/>
      </top>
      <bottom/>
      <diagonal/>
    </border>
    <border>
      <left/>
      <right style="thin">
        <color theme="7" tint="0.39994506668294322"/>
      </right>
      <top/>
      <bottom/>
      <diagonal/>
    </border>
    <border>
      <left/>
      <right style="medium">
        <color rgb="FFC00000"/>
      </right>
      <top style="medium">
        <color rgb="FFC00000"/>
      </top>
      <bottom style="medium">
        <color rgb="FFC00000"/>
      </bottom>
      <diagonal/>
    </border>
    <border>
      <left style="thin">
        <color rgb="FF000066"/>
      </left>
      <right/>
      <top/>
      <bottom/>
      <diagonal/>
    </border>
  </borders>
  <cellStyleXfs count="2">
    <xf numFmtId="0" fontId="0" fillId="0" borderId="0"/>
    <xf numFmtId="164" fontId="6" fillId="0" borderId="0" applyFill="0" applyBorder="0" applyAlignment="0" applyProtection="0"/>
  </cellStyleXfs>
  <cellXfs count="114"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Border="1"/>
    <xf numFmtId="0" fontId="0" fillId="0" borderId="2" xfId="0" applyBorder="1"/>
    <xf numFmtId="1" fontId="4" fillId="0" borderId="0" xfId="0" applyNumberFormat="1" applyFont="1"/>
    <xf numFmtId="0" fontId="4" fillId="0" borderId="0" xfId="0" applyFont="1"/>
    <xf numFmtId="0" fontId="11" fillId="0" borderId="23" xfId="0" applyFont="1" applyBorder="1" applyAlignment="1" applyProtection="1">
      <alignment vertical="center"/>
      <protection locked="0"/>
    </xf>
    <xf numFmtId="14" fontId="11" fillId="0" borderId="23" xfId="0" applyNumberFormat="1" applyFont="1" applyBorder="1" applyAlignment="1" applyProtection="1">
      <alignment vertical="center"/>
      <protection locked="0"/>
    </xf>
    <xf numFmtId="0" fontId="12" fillId="0" borderId="23" xfId="0" applyFont="1" applyBorder="1" applyAlignment="1" applyProtection="1">
      <alignment vertical="center"/>
      <protection locked="0"/>
    </xf>
    <xf numFmtId="14" fontId="12" fillId="0" borderId="23" xfId="0" applyNumberFormat="1" applyFont="1" applyBorder="1" applyAlignment="1" applyProtection="1">
      <alignment horizontal="center" vertical="center"/>
      <protection locked="0"/>
    </xf>
    <xf numFmtId="0" fontId="12" fillId="2" borderId="23" xfId="0" applyFont="1" applyFill="1" applyBorder="1" applyAlignment="1" applyProtection="1">
      <alignment vertical="center"/>
      <protection locked="0"/>
    </xf>
    <xf numFmtId="14" fontId="12" fillId="2" borderId="23" xfId="0" applyNumberFormat="1" applyFont="1" applyFill="1" applyBorder="1" applyAlignment="1" applyProtection="1">
      <alignment horizontal="center" vertical="center"/>
      <protection locked="0"/>
    </xf>
    <xf numFmtId="0" fontId="14" fillId="0" borderId="7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14" fontId="12" fillId="0" borderId="23" xfId="0" applyNumberFormat="1" applyFont="1" applyBorder="1" applyAlignment="1" applyProtection="1">
      <alignment vertical="center"/>
      <protection locked="0"/>
    </xf>
    <xf numFmtId="14" fontId="12" fillId="2" borderId="23" xfId="0" applyNumberFormat="1" applyFont="1" applyFill="1" applyBorder="1" applyAlignment="1" applyProtection="1">
      <alignment horizontal="right" vertical="center"/>
      <protection locked="0"/>
    </xf>
    <xf numFmtId="0" fontId="12" fillId="0" borderId="23" xfId="0" applyFont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/>
    </xf>
    <xf numFmtId="0" fontId="11" fillId="0" borderId="23" xfId="0" applyFont="1" applyBorder="1" applyAlignment="1" applyProtection="1">
      <alignment horizontal="center" vertical="center"/>
      <protection locked="0"/>
    </xf>
    <xf numFmtId="14" fontId="11" fillId="0" borderId="23" xfId="0" applyNumberFormat="1" applyFont="1" applyBorder="1" applyAlignment="1" applyProtection="1">
      <alignment horizontal="center" vertical="center"/>
      <protection locked="0"/>
    </xf>
    <xf numFmtId="0" fontId="13" fillId="0" borderId="23" xfId="0" applyFont="1" applyBorder="1" applyAlignment="1" applyProtection="1">
      <alignment horizontal="center" vertical="center"/>
      <protection locked="0"/>
    </xf>
    <xf numFmtId="0" fontId="11" fillId="0" borderId="23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25" xfId="0" applyFont="1" applyBorder="1" applyAlignment="1">
      <alignment vertical="center"/>
    </xf>
    <xf numFmtId="0" fontId="1" fillId="0" borderId="28" xfId="0" applyFont="1" applyBorder="1" applyAlignment="1">
      <alignment horizontal="right"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11" fillId="0" borderId="23" xfId="0" applyFont="1" applyBorder="1" applyAlignment="1">
      <alignment vertical="center" wrapText="1"/>
    </xf>
    <xf numFmtId="0" fontId="20" fillId="0" borderId="23" xfId="0" applyFont="1" applyBorder="1" applyAlignment="1">
      <alignment horizontal="center" vertical="center"/>
    </xf>
    <xf numFmtId="0" fontId="21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23" fillId="0" borderId="0" xfId="0" applyFont="1" applyAlignment="1">
      <alignment horizontal="center" vertical="center"/>
    </xf>
    <xf numFmtId="0" fontId="22" fillId="0" borderId="0" xfId="0" applyFont="1" applyAlignment="1">
      <alignment horizontal="left" wrapText="1"/>
    </xf>
    <xf numFmtId="0" fontId="25" fillId="0" borderId="32" xfId="0" applyFont="1" applyBorder="1" applyAlignment="1">
      <alignment horizontal="left" vertical="center" wrapText="1"/>
    </xf>
    <xf numFmtId="165" fontId="24" fillId="0" borderId="0" xfId="0" applyNumberFormat="1" applyFont="1" applyAlignment="1" applyProtection="1">
      <alignment horizontal="center" vertical="center"/>
      <protection locked="0" hidden="1"/>
    </xf>
    <xf numFmtId="0" fontId="13" fillId="0" borderId="23" xfId="0" applyFont="1" applyBorder="1" applyAlignment="1">
      <alignment vertical="center"/>
    </xf>
    <xf numFmtId="0" fontId="1" fillId="0" borderId="0" xfId="0" applyFont="1" applyAlignment="1">
      <alignment horizontal="left"/>
    </xf>
    <xf numFmtId="0" fontId="11" fillId="0" borderId="23" xfId="0" applyFont="1" applyBorder="1" applyAlignment="1" applyProtection="1">
      <alignment horizontal="left" vertical="center"/>
      <protection locked="0"/>
    </xf>
    <xf numFmtId="0" fontId="12" fillId="2" borderId="23" xfId="0" applyFont="1" applyFill="1" applyBorder="1" applyAlignment="1" applyProtection="1">
      <alignment horizontal="left" vertical="center"/>
      <protection locked="0"/>
    </xf>
    <xf numFmtId="0" fontId="9" fillId="6" borderId="0" xfId="0" applyFont="1" applyFill="1" applyAlignment="1">
      <alignment horizontal="center"/>
    </xf>
    <xf numFmtId="0" fontId="9" fillId="6" borderId="0" xfId="0" applyFont="1" applyFill="1" applyAlignment="1">
      <alignment horizontal="left"/>
    </xf>
    <xf numFmtId="0" fontId="9" fillId="7" borderId="0" xfId="0" applyFont="1" applyFill="1" applyAlignment="1">
      <alignment horizontal="center" vertical="center"/>
    </xf>
    <xf numFmtId="0" fontId="9" fillId="7" borderId="6" xfId="0" applyFont="1" applyFill="1" applyBorder="1" applyAlignment="1">
      <alignment horizontal="center" vertical="center"/>
    </xf>
    <xf numFmtId="0" fontId="9" fillId="7" borderId="6" xfId="0" applyFont="1" applyFill="1" applyBorder="1" applyAlignment="1">
      <alignment horizontal="center"/>
    </xf>
    <xf numFmtId="0" fontId="9" fillId="7" borderId="16" xfId="0" applyFont="1" applyFill="1" applyBorder="1" applyAlignment="1">
      <alignment horizontal="center"/>
    </xf>
    <xf numFmtId="164" fontId="16" fillId="5" borderId="0" xfId="1" applyFont="1" applyFill="1" applyBorder="1" applyAlignment="1" applyProtection="1">
      <alignment vertical="center" wrapText="1"/>
    </xf>
    <xf numFmtId="0" fontId="7" fillId="9" borderId="22" xfId="0" applyFont="1" applyFill="1" applyBorder="1" applyAlignment="1">
      <alignment horizontal="right"/>
    </xf>
    <xf numFmtId="0" fontId="7" fillId="8" borderId="3" xfId="0" applyFont="1" applyFill="1" applyBorder="1" applyAlignment="1">
      <alignment horizontal="center"/>
    </xf>
    <xf numFmtId="0" fontId="7" fillId="8" borderId="4" xfId="0" applyFont="1" applyFill="1" applyBorder="1" applyAlignment="1">
      <alignment horizontal="right"/>
    </xf>
    <xf numFmtId="0" fontId="7" fillId="10" borderId="3" xfId="0" applyFont="1" applyFill="1" applyBorder="1" applyAlignment="1">
      <alignment horizontal="center"/>
    </xf>
    <xf numFmtId="0" fontId="7" fillId="10" borderId="4" xfId="0" applyFont="1" applyFill="1" applyBorder="1" applyAlignment="1">
      <alignment horizontal="right"/>
    </xf>
    <xf numFmtId="0" fontId="27" fillId="9" borderId="21" xfId="0" applyFont="1" applyFill="1" applyBorder="1" applyAlignment="1">
      <alignment horizontal="center"/>
    </xf>
    <xf numFmtId="0" fontId="9" fillId="6" borderId="0" xfId="0" applyFont="1" applyFill="1" applyAlignment="1">
      <alignment horizontal="center" vertical="center" wrapText="1"/>
    </xf>
    <xf numFmtId="0" fontId="9" fillId="6" borderId="0" xfId="0" applyFont="1" applyFill="1" applyAlignment="1">
      <alignment horizontal="left" vertical="center" wrapText="1"/>
    </xf>
    <xf numFmtId="0" fontId="9" fillId="7" borderId="30" xfId="0" applyFont="1" applyFill="1" applyBorder="1" applyAlignment="1">
      <alignment horizontal="center"/>
    </xf>
    <xf numFmtId="0" fontId="11" fillId="11" borderId="23" xfId="0" applyFont="1" applyFill="1" applyBorder="1" applyAlignment="1">
      <alignment vertical="center"/>
    </xf>
    <xf numFmtId="0" fontId="11" fillId="11" borderId="23" xfId="0" applyFont="1" applyFill="1" applyBorder="1" applyAlignment="1" applyProtection="1">
      <alignment horizontal="center" vertical="center"/>
      <protection locked="0"/>
    </xf>
    <xf numFmtId="14" fontId="11" fillId="11" borderId="23" xfId="0" applyNumberFormat="1" applyFont="1" applyFill="1" applyBorder="1" applyAlignment="1" applyProtection="1">
      <alignment horizontal="center" vertical="center"/>
      <protection locked="0"/>
    </xf>
    <xf numFmtId="0" fontId="13" fillId="9" borderId="23" xfId="0" applyFont="1" applyFill="1" applyBorder="1" applyAlignment="1" applyProtection="1">
      <alignment horizontal="center" vertical="center"/>
      <protection locked="0"/>
    </xf>
    <xf numFmtId="0" fontId="12" fillId="11" borderId="23" xfId="0" applyFont="1" applyFill="1" applyBorder="1" applyAlignment="1" applyProtection="1">
      <alignment horizontal="center" vertical="center"/>
      <protection locked="0"/>
    </xf>
    <xf numFmtId="0" fontId="1" fillId="13" borderId="24" xfId="0" applyFont="1" applyFill="1" applyBorder="1" applyAlignment="1">
      <alignment horizontal="center" vertical="center"/>
    </xf>
    <xf numFmtId="0" fontId="1" fillId="13" borderId="0" xfId="0" applyFont="1" applyFill="1" applyAlignment="1">
      <alignment horizontal="center" vertical="center"/>
    </xf>
    <xf numFmtId="1" fontId="1" fillId="13" borderId="0" xfId="0" applyNumberFormat="1" applyFont="1" applyFill="1" applyAlignment="1">
      <alignment horizontal="center" vertical="center"/>
    </xf>
    <xf numFmtId="0" fontId="1" fillId="13" borderId="27" xfId="0" applyFont="1" applyFill="1" applyBorder="1" applyAlignment="1">
      <alignment horizontal="center" vertical="center"/>
    </xf>
    <xf numFmtId="0" fontId="1" fillId="13" borderId="28" xfId="0" applyFont="1" applyFill="1" applyBorder="1" applyAlignment="1">
      <alignment horizontal="center" vertical="center"/>
    </xf>
    <xf numFmtId="0" fontId="9" fillId="6" borderId="29" xfId="0" applyFont="1" applyFill="1" applyBorder="1" applyAlignment="1" applyProtection="1">
      <alignment horizontal="center" vertical="center" wrapText="1"/>
      <protection locked="0"/>
    </xf>
    <xf numFmtId="0" fontId="9" fillId="6" borderId="0" xfId="0" applyFont="1" applyFill="1" applyAlignment="1" applyProtection="1">
      <alignment horizontal="center" vertical="center" wrapText="1"/>
      <protection locked="0"/>
    </xf>
    <xf numFmtId="0" fontId="5" fillId="0" borderId="33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10" fillId="6" borderId="0" xfId="0" applyFont="1" applyFill="1" applyAlignment="1">
      <alignment horizontal="center"/>
    </xf>
    <xf numFmtId="0" fontId="13" fillId="0" borderId="23" xfId="0" applyFont="1" applyBorder="1" applyAlignment="1" applyProtection="1">
      <alignment horizontal="right" vertical="center"/>
      <protection locked="0"/>
    </xf>
    <xf numFmtId="164" fontId="16" fillId="5" borderId="0" xfId="1" applyFont="1" applyFill="1" applyBorder="1" applyAlignment="1" applyProtection="1">
      <alignment horizontal="center" vertical="center" wrapText="1"/>
    </xf>
    <xf numFmtId="164" fontId="18" fillId="5" borderId="0" xfId="1" applyFont="1" applyFill="1" applyBorder="1" applyAlignment="1" applyProtection="1">
      <alignment horizontal="right" vertical="center" wrapText="1"/>
    </xf>
    <xf numFmtId="164" fontId="19" fillId="4" borderId="0" xfId="1" applyFont="1" applyFill="1" applyBorder="1" applyAlignment="1" applyProtection="1">
      <alignment horizontal="center" vertical="center" wrapText="1"/>
      <protection locked="0"/>
    </xf>
    <xf numFmtId="164" fontId="19" fillId="4" borderId="31" xfId="1" applyFont="1" applyFill="1" applyBorder="1" applyAlignment="1" applyProtection="1">
      <alignment horizontal="center" vertical="center" wrapText="1"/>
      <protection locked="0"/>
    </xf>
    <xf numFmtId="164" fontId="26" fillId="5" borderId="0" xfId="1" applyFont="1" applyFill="1" applyBorder="1" applyAlignment="1" applyProtection="1">
      <alignment horizontal="center" vertical="center" wrapText="1"/>
    </xf>
    <xf numFmtId="0" fontId="8" fillId="10" borderId="5" xfId="0" applyFont="1" applyFill="1" applyBorder="1"/>
    <xf numFmtId="0" fontId="8" fillId="8" borderId="5" xfId="0" applyFont="1" applyFill="1" applyBorder="1"/>
    <xf numFmtId="0" fontId="8" fillId="9" borderId="5" xfId="0" applyFont="1" applyFill="1" applyBorder="1"/>
    <xf numFmtId="0" fontId="8" fillId="9" borderId="20" xfId="0" applyFont="1" applyFill="1" applyBorder="1"/>
    <xf numFmtId="0" fontId="2" fillId="3" borderId="10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164" fontId="29" fillId="4" borderId="0" xfId="1" applyFont="1" applyFill="1" applyBorder="1" applyAlignment="1" applyProtection="1">
      <alignment horizontal="center" vertical="center" wrapText="1"/>
    </xf>
    <xf numFmtId="164" fontId="28" fillId="4" borderId="0" xfId="1" applyFont="1" applyFill="1" applyBorder="1" applyAlignment="1" applyProtection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1" fillId="11" borderId="0" xfId="0" applyFont="1" applyFill="1" applyAlignment="1">
      <alignment horizontal="center" vertical="center" wrapText="1"/>
    </xf>
    <xf numFmtId="0" fontId="1" fillId="11" borderId="24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12" borderId="0" xfId="0" applyFont="1" applyFill="1" applyAlignment="1">
      <alignment horizontal="center" vertical="center"/>
    </xf>
    <xf numFmtId="0" fontId="1" fillId="12" borderId="24" xfId="0" applyFont="1" applyFill="1" applyBorder="1" applyAlignment="1">
      <alignment horizontal="center" vertical="center"/>
    </xf>
    <xf numFmtId="0" fontId="1" fillId="12" borderId="25" xfId="0" applyFont="1" applyFill="1" applyBorder="1" applyAlignment="1">
      <alignment horizontal="center" vertical="center"/>
    </xf>
    <xf numFmtId="0" fontId="1" fillId="12" borderId="26" xfId="0" applyFont="1" applyFill="1" applyBorder="1" applyAlignment="1">
      <alignment horizontal="center" vertical="center"/>
    </xf>
    <xf numFmtId="0" fontId="17" fillId="0" borderId="0" xfId="0" applyFont="1" applyAlignment="1">
      <alignment horizontal="right" vertical="center"/>
    </xf>
    <xf numFmtId="0" fontId="17" fillId="0" borderId="25" xfId="0" applyFont="1" applyBorder="1" applyAlignment="1">
      <alignment horizontal="right" vertical="center"/>
    </xf>
    <xf numFmtId="0" fontId="1" fillId="0" borderId="28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0" xfId="0" applyFont="1" applyAlignment="1">
      <alignment horizontal="right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99FFBF"/>
      <rgbColor rgb="00808080"/>
      <rgbColor rgb="009999FF"/>
      <rgbColor rgb="00993366"/>
      <rgbColor rgb="00FFE5BF"/>
      <rgbColor rgb="00CCFFFF"/>
      <rgbColor rgb="00660066"/>
      <rgbColor rgb="00FF7F7F"/>
      <rgbColor rgb="000066CC"/>
      <rgbColor rgb="00FFCCE5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BFFFB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CEBC8"/>
      <color rgb="FFFDF1D9"/>
      <color rgb="FFFFD5AB"/>
      <color rgb="FFFFFFCC"/>
      <color rgb="FF000099"/>
      <color rgb="FFE1EAF3"/>
      <color rgb="FFEEF3F8"/>
      <color rgb="FFF7F9FB"/>
      <color rgb="FF000066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index.xlsx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index.xlsx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index.xlsx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index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732</xdr:colOff>
      <xdr:row>0</xdr:row>
      <xdr:rowOff>2177</xdr:rowOff>
    </xdr:from>
    <xdr:to>
      <xdr:col>1</xdr:col>
      <xdr:colOff>416159</xdr:colOff>
      <xdr:row>3</xdr:row>
      <xdr:rowOff>219777</xdr:rowOff>
    </xdr:to>
    <xdr:pic>
      <xdr:nvPicPr>
        <xdr:cNvPr id="3" name="Image 2">
          <a:hlinkClick xmlns:r="http://schemas.openxmlformats.org/officeDocument/2006/relationships" r:id="rId1" tooltip="INDEX"/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732" y="2177"/>
          <a:ext cx="613254" cy="6132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</xdr:colOff>
      <xdr:row>0</xdr:row>
      <xdr:rowOff>1397</xdr:rowOff>
    </xdr:from>
    <xdr:to>
      <xdr:col>1</xdr:col>
      <xdr:colOff>411543</xdr:colOff>
      <xdr:row>4</xdr:row>
      <xdr:rowOff>74803</xdr:rowOff>
    </xdr:to>
    <xdr:pic>
      <xdr:nvPicPr>
        <xdr:cNvPr id="2" name="Image 1">
          <a:hlinkClick xmlns:r="http://schemas.openxmlformats.org/officeDocument/2006/relationships" r:id="rId1" tooltip="INDEX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4762" y="1397"/>
          <a:ext cx="606806" cy="60680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2241</xdr:colOff>
      <xdr:row>0</xdr:row>
      <xdr:rowOff>2177</xdr:rowOff>
    </xdr:from>
    <xdr:to>
      <xdr:col>12</xdr:col>
      <xdr:colOff>619805</xdr:colOff>
      <xdr:row>2</xdr:row>
      <xdr:rowOff>14623</xdr:rowOff>
    </xdr:to>
    <xdr:pic>
      <xdr:nvPicPr>
        <xdr:cNvPr id="2" name="Image 1">
          <a:hlinkClick xmlns:r="http://schemas.openxmlformats.org/officeDocument/2006/relationships" r:id="rId1" tooltip="INDEX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9549653" y="2177"/>
          <a:ext cx="617564" cy="61756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0</xdr:row>
      <xdr:rowOff>2177</xdr:rowOff>
    </xdr:from>
    <xdr:to>
      <xdr:col>3</xdr:col>
      <xdr:colOff>622046</xdr:colOff>
      <xdr:row>0</xdr:row>
      <xdr:rowOff>624223</xdr:rowOff>
    </xdr:to>
    <xdr:pic>
      <xdr:nvPicPr>
        <xdr:cNvPr id="3" name="Image 2">
          <a:hlinkClick xmlns:r="http://schemas.openxmlformats.org/officeDocument/2006/relationships" r:id="rId1" tooltip="INDEX"/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6715125" y="2177"/>
          <a:ext cx="622046" cy="62204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 tint="0.39997558519241921"/>
  </sheetPr>
  <dimension ref="A1:R45"/>
  <sheetViews>
    <sheetView showGridLines="0" showRowColHeaders="0" zoomScale="130" zoomScaleNormal="130" workbookViewId="0">
      <selection activeCell="F13" sqref="F13"/>
    </sheetView>
  </sheetViews>
  <sheetFormatPr baseColWidth="10" defaultColWidth="9.140625" defaultRowHeight="19.899999999999999" customHeight="1" x14ac:dyDescent="0.2"/>
  <cols>
    <col min="1" max="1" width="3" customWidth="1"/>
    <col min="2" max="2" width="6.28515625" customWidth="1"/>
    <col min="3" max="3" width="3.42578125" style="3" customWidth="1"/>
    <col min="4" max="4" width="29.85546875" style="43" customWidth="1"/>
    <col min="5" max="5" width="20" customWidth="1"/>
    <col min="6" max="6" width="16.28515625" style="4" customWidth="1"/>
    <col min="7" max="7" width="9.140625" customWidth="1"/>
    <col min="8" max="8" width="7.5703125" customWidth="1"/>
    <col min="9" max="9" width="11.28515625" customWidth="1"/>
    <col min="10" max="10" width="11.28515625" hidden="1" customWidth="1"/>
    <col min="11" max="11" width="2.85546875" customWidth="1"/>
    <col min="13" max="13" width="9.140625" hidden="1" customWidth="1"/>
    <col min="14" max="14" width="9.140625" style="29" hidden="1" customWidth="1"/>
    <col min="15" max="16" width="9.140625" hidden="1" customWidth="1"/>
    <col min="17" max="17" width="9.140625" style="20" hidden="1" customWidth="1"/>
    <col min="18" max="18" width="9.140625" hidden="1" customWidth="1"/>
  </cols>
  <sheetData>
    <row r="1" spans="1:17" ht="10.9" customHeight="1" x14ac:dyDescent="0.2">
      <c r="C1" s="78" t="s">
        <v>9</v>
      </c>
      <c r="D1" s="78"/>
      <c r="E1" s="78"/>
      <c r="F1" s="78"/>
      <c r="G1" s="78"/>
      <c r="H1" s="78"/>
    </row>
    <row r="2" spans="1:17" ht="10.9" customHeight="1" x14ac:dyDescent="0.2">
      <c r="C2" s="78"/>
      <c r="D2" s="78"/>
      <c r="E2" s="78"/>
      <c r="F2" s="78"/>
      <c r="G2" s="78"/>
      <c r="H2" s="78"/>
    </row>
    <row r="3" spans="1:17" ht="10.9" customHeight="1" x14ac:dyDescent="0.2">
      <c r="C3" s="78"/>
      <c r="D3" s="78"/>
      <c r="E3" s="78"/>
      <c r="F3" s="78"/>
      <c r="G3" s="78"/>
      <c r="H3" s="78"/>
    </row>
    <row r="4" spans="1:17" ht="19.149999999999999" customHeight="1" x14ac:dyDescent="0.2">
      <c r="C4" s="79" t="s">
        <v>17</v>
      </c>
      <c r="D4" s="79"/>
      <c r="E4" s="79"/>
      <c r="F4" s="80"/>
      <c r="G4" s="80"/>
      <c r="H4" s="81"/>
    </row>
    <row r="5" spans="1:17" ht="12" customHeight="1" x14ac:dyDescent="0.2">
      <c r="C5" s="79"/>
      <c r="D5" s="79"/>
      <c r="E5" s="79"/>
      <c r="F5" s="52"/>
      <c r="G5" s="52"/>
      <c r="H5" s="52"/>
    </row>
    <row r="6" spans="1:17" ht="19.149999999999999" customHeight="1" x14ac:dyDescent="0.2">
      <c r="C6" s="79" t="s">
        <v>18</v>
      </c>
      <c r="D6" s="79"/>
      <c r="E6" s="79"/>
      <c r="F6" s="80"/>
      <c r="G6" s="80"/>
      <c r="H6" s="81"/>
    </row>
    <row r="7" spans="1:17" ht="10.9" customHeight="1" x14ac:dyDescent="0.2">
      <c r="C7" s="82" t="s">
        <v>10</v>
      </c>
      <c r="D7" s="82"/>
      <c r="E7" s="82"/>
      <c r="F7" s="82"/>
      <c r="G7" s="82"/>
      <c r="H7" s="82"/>
    </row>
    <row r="8" spans="1:17" ht="12.75" hidden="1" customHeight="1" x14ac:dyDescent="0.2"/>
    <row r="9" spans="1:17" ht="12.75" hidden="1" customHeight="1" x14ac:dyDescent="0.2">
      <c r="B9" s="5"/>
      <c r="C9" s="87" t="s">
        <v>0</v>
      </c>
      <c r="D9" s="87"/>
      <c r="E9" s="87"/>
      <c r="F9" s="87"/>
      <c r="G9" s="87"/>
      <c r="H9" s="87"/>
      <c r="I9" s="87"/>
      <c r="J9" s="87"/>
      <c r="K9" s="6"/>
    </row>
    <row r="10" spans="1:17" ht="19.899999999999999" hidden="1" customHeight="1" x14ac:dyDescent="0.2"/>
    <row r="11" spans="1:17" s="1" customFormat="1" ht="19.899999999999999" hidden="1" customHeight="1" x14ac:dyDescent="0.2">
      <c r="B11" s="88" t="s">
        <v>1</v>
      </c>
      <c r="C11" s="88"/>
      <c r="D11" s="88"/>
      <c r="E11" s="88"/>
      <c r="F11" s="88"/>
      <c r="G11" s="88"/>
      <c r="H11" s="88"/>
      <c r="I11" s="88"/>
      <c r="J11" s="88"/>
      <c r="K11" s="88"/>
      <c r="N11" s="30"/>
      <c r="Q11" s="4"/>
    </row>
    <row r="12" spans="1:17" ht="19.5" customHeight="1" x14ac:dyDescent="0.2">
      <c r="C12" s="46"/>
      <c r="D12" s="47" t="s">
        <v>2</v>
      </c>
      <c r="E12" s="47" t="s">
        <v>3</v>
      </c>
      <c r="F12" s="46" t="str">
        <f>"Né(e) le"</f>
        <v>Né(e) le</v>
      </c>
      <c r="G12" s="76" t="s">
        <v>27</v>
      </c>
      <c r="H12" s="46" t="s">
        <v>6</v>
      </c>
    </row>
    <row r="13" spans="1:17" s="8" customFormat="1" ht="20.25" customHeight="1" x14ac:dyDescent="0.2">
      <c r="A13" s="7" t="s">
        <v>0</v>
      </c>
      <c r="C13" s="48">
        <v>1</v>
      </c>
      <c r="D13" s="44" t="s">
        <v>28</v>
      </c>
      <c r="E13" s="9" t="s">
        <v>34</v>
      </c>
      <c r="F13" s="10">
        <v>41546</v>
      </c>
      <c r="G13" s="77" t="s">
        <v>33</v>
      </c>
      <c r="H13" s="19" t="s">
        <v>31</v>
      </c>
      <c r="I13" s="74"/>
      <c r="J13" s="42">
        <f>IF(D13&lt;&gt;"",1,0)</f>
        <v>1</v>
      </c>
      <c r="K13" s="75"/>
      <c r="N13" s="31" t="str">
        <f>E13</f>
        <v>Prénom1</v>
      </c>
      <c r="O13" s="8">
        <f>COUNTIF($E$13:$E$42,"&lt;="&amp;N13)</f>
        <v>1</v>
      </c>
      <c r="P13" s="8">
        <f>C13</f>
        <v>1</v>
      </c>
      <c r="Q13" s="32" t="str">
        <f>INDEX($N$13:$N$42,MATCH(P13,$O$13:$O$42,0))</f>
        <v>Prénom1</v>
      </c>
    </row>
    <row r="14" spans="1:17" s="8" customFormat="1" ht="20.25" customHeight="1" x14ac:dyDescent="0.2">
      <c r="C14" s="49">
        <v>2</v>
      </c>
      <c r="D14" s="44" t="s">
        <v>29</v>
      </c>
      <c r="E14" s="9" t="s">
        <v>35</v>
      </c>
      <c r="F14" s="10">
        <v>41482</v>
      </c>
      <c r="G14" s="77" t="s">
        <v>30</v>
      </c>
      <c r="H14" s="19" t="s">
        <v>32</v>
      </c>
      <c r="I14" s="74"/>
      <c r="J14" s="42">
        <f t="shared" ref="J14:J42" si="0">IF(D14&lt;&gt;"",1,0)</f>
        <v>1</v>
      </c>
      <c r="K14" s="75"/>
      <c r="N14" s="31" t="str">
        <f t="shared" ref="N14:N42" si="1">E14</f>
        <v>Prénom2</v>
      </c>
      <c r="O14" s="8">
        <f t="shared" ref="O14:O42" si="2">COUNTIF($E$13:$E$42,"&lt;="&amp;N14)</f>
        <v>2</v>
      </c>
      <c r="P14" s="8">
        <f t="shared" ref="P14:P42" si="3">C14</f>
        <v>2</v>
      </c>
      <c r="Q14" s="32" t="str">
        <f>INDEX($N$13:$N$42,MATCH(P14,$O$13:$O$42,0))</f>
        <v>Prénom2</v>
      </c>
    </row>
    <row r="15" spans="1:17" s="8" customFormat="1" ht="20.25" customHeight="1" x14ac:dyDescent="0.2">
      <c r="C15" s="49">
        <v>3</v>
      </c>
      <c r="D15" s="44"/>
      <c r="E15" s="9"/>
      <c r="F15" s="10"/>
      <c r="G15" s="77"/>
      <c r="H15" s="19"/>
      <c r="I15" s="74"/>
      <c r="J15" s="42">
        <f t="shared" si="0"/>
        <v>0</v>
      </c>
      <c r="K15" s="75"/>
      <c r="N15" s="31">
        <f t="shared" si="1"/>
        <v>0</v>
      </c>
      <c r="O15" s="8">
        <f t="shared" si="2"/>
        <v>0</v>
      </c>
      <c r="P15" s="8">
        <f t="shared" si="3"/>
        <v>3</v>
      </c>
      <c r="Q15" s="32" t="e">
        <f t="shared" ref="Q15:Q42" si="4">INDEX($N$13:$N$42,MATCH(P15,$O$13:$O$42,0))</f>
        <v>#N/A</v>
      </c>
    </row>
    <row r="16" spans="1:17" s="8" customFormat="1" ht="20.25" customHeight="1" x14ac:dyDescent="0.2">
      <c r="C16" s="49">
        <v>4</v>
      </c>
      <c r="D16" s="44"/>
      <c r="E16" s="9"/>
      <c r="F16" s="10"/>
      <c r="G16" s="77"/>
      <c r="H16" s="19"/>
      <c r="I16" s="74"/>
      <c r="J16" s="42">
        <f t="shared" si="0"/>
        <v>0</v>
      </c>
      <c r="K16" s="75"/>
      <c r="N16" s="31">
        <f t="shared" si="1"/>
        <v>0</v>
      </c>
      <c r="O16" s="8">
        <f t="shared" si="2"/>
        <v>0</v>
      </c>
      <c r="P16" s="8">
        <f t="shared" si="3"/>
        <v>4</v>
      </c>
      <c r="Q16" s="32" t="e">
        <f t="shared" si="4"/>
        <v>#N/A</v>
      </c>
    </row>
    <row r="17" spans="3:17" s="8" customFormat="1" ht="20.25" customHeight="1" x14ac:dyDescent="0.2">
      <c r="C17" s="49">
        <v>5</v>
      </c>
      <c r="D17" s="44"/>
      <c r="E17" s="9"/>
      <c r="F17" s="10"/>
      <c r="G17" s="77"/>
      <c r="H17" s="19"/>
      <c r="I17"/>
      <c r="J17" s="42">
        <f t="shared" si="0"/>
        <v>0</v>
      </c>
      <c r="N17" s="31">
        <f t="shared" si="1"/>
        <v>0</v>
      </c>
      <c r="O17" s="8">
        <f t="shared" si="2"/>
        <v>0</v>
      </c>
      <c r="P17" s="8">
        <f t="shared" si="3"/>
        <v>5</v>
      </c>
      <c r="Q17" s="32" t="e">
        <f t="shared" si="4"/>
        <v>#N/A</v>
      </c>
    </row>
    <row r="18" spans="3:17" s="8" customFormat="1" ht="20.25" customHeight="1" x14ac:dyDescent="0.2">
      <c r="C18" s="49">
        <v>6</v>
      </c>
      <c r="D18" s="44"/>
      <c r="E18" s="9"/>
      <c r="F18" s="10"/>
      <c r="G18" s="77"/>
      <c r="H18" s="19"/>
      <c r="I18" s="2"/>
      <c r="J18" s="42">
        <f t="shared" si="0"/>
        <v>0</v>
      </c>
      <c r="N18" s="31">
        <f t="shared" si="1"/>
        <v>0</v>
      </c>
      <c r="O18" s="8">
        <f t="shared" si="2"/>
        <v>0</v>
      </c>
      <c r="P18" s="8">
        <f t="shared" si="3"/>
        <v>6</v>
      </c>
      <c r="Q18" s="32" t="e">
        <f t="shared" si="4"/>
        <v>#N/A</v>
      </c>
    </row>
    <row r="19" spans="3:17" s="8" customFormat="1" ht="20.25" customHeight="1" x14ac:dyDescent="0.2">
      <c r="C19" s="49">
        <v>7</v>
      </c>
      <c r="D19" s="44"/>
      <c r="E19" s="9"/>
      <c r="F19" s="10"/>
      <c r="G19" s="77"/>
      <c r="H19" s="19"/>
      <c r="I19" s="2"/>
      <c r="J19" s="42">
        <f t="shared" si="0"/>
        <v>0</v>
      </c>
      <c r="N19" s="31">
        <f t="shared" si="1"/>
        <v>0</v>
      </c>
      <c r="O19" s="8">
        <f t="shared" si="2"/>
        <v>0</v>
      </c>
      <c r="P19" s="8">
        <f t="shared" si="3"/>
        <v>7</v>
      </c>
      <c r="Q19" s="32" t="e">
        <f t="shared" si="4"/>
        <v>#N/A</v>
      </c>
    </row>
    <row r="20" spans="3:17" s="8" customFormat="1" ht="20.25" customHeight="1" x14ac:dyDescent="0.2">
      <c r="C20" s="49">
        <v>8</v>
      </c>
      <c r="D20" s="44"/>
      <c r="E20" s="9"/>
      <c r="F20" s="10"/>
      <c r="G20" s="77"/>
      <c r="H20" s="19"/>
      <c r="I20" s="2"/>
      <c r="J20" s="42">
        <f t="shared" si="0"/>
        <v>0</v>
      </c>
      <c r="N20" s="31">
        <f t="shared" si="1"/>
        <v>0</v>
      </c>
      <c r="O20" s="8">
        <f t="shared" si="2"/>
        <v>0</v>
      </c>
      <c r="P20" s="8">
        <f t="shared" si="3"/>
        <v>8</v>
      </c>
      <c r="Q20" s="32" t="e">
        <f t="shared" si="4"/>
        <v>#N/A</v>
      </c>
    </row>
    <row r="21" spans="3:17" s="8" customFormat="1" ht="20.25" customHeight="1" x14ac:dyDescent="0.2">
      <c r="C21" s="49">
        <v>9</v>
      </c>
      <c r="D21" s="44"/>
      <c r="E21" s="9"/>
      <c r="F21" s="10"/>
      <c r="G21" s="77"/>
      <c r="H21" s="19"/>
      <c r="I21" s="2"/>
      <c r="J21" s="42">
        <f t="shared" si="0"/>
        <v>0</v>
      </c>
      <c r="N21" s="31">
        <f t="shared" si="1"/>
        <v>0</v>
      </c>
      <c r="O21" s="8">
        <f t="shared" si="2"/>
        <v>0</v>
      </c>
      <c r="P21" s="8">
        <f t="shared" si="3"/>
        <v>9</v>
      </c>
      <c r="Q21" s="32" t="e">
        <f t="shared" si="4"/>
        <v>#N/A</v>
      </c>
    </row>
    <row r="22" spans="3:17" s="8" customFormat="1" ht="20.25" customHeight="1" x14ac:dyDescent="0.2">
      <c r="C22" s="49">
        <v>10</v>
      </c>
      <c r="D22" s="44"/>
      <c r="E22" s="9"/>
      <c r="F22" s="10"/>
      <c r="G22" s="77"/>
      <c r="H22" s="19"/>
      <c r="I22" s="2"/>
      <c r="J22" s="42">
        <f t="shared" si="0"/>
        <v>0</v>
      </c>
      <c r="N22" s="31">
        <f t="shared" si="1"/>
        <v>0</v>
      </c>
      <c r="O22" s="8">
        <f t="shared" si="2"/>
        <v>0</v>
      </c>
      <c r="P22" s="8">
        <f t="shared" si="3"/>
        <v>10</v>
      </c>
      <c r="Q22" s="32" t="e">
        <f t="shared" si="4"/>
        <v>#N/A</v>
      </c>
    </row>
    <row r="23" spans="3:17" s="8" customFormat="1" ht="20.25" customHeight="1" x14ac:dyDescent="0.2">
      <c r="C23" s="49">
        <v>11</v>
      </c>
      <c r="D23" s="44"/>
      <c r="E23" s="9"/>
      <c r="F23" s="10"/>
      <c r="G23" s="77"/>
      <c r="H23" s="19"/>
      <c r="I23" s="2"/>
      <c r="J23" s="42">
        <f t="shared" si="0"/>
        <v>0</v>
      </c>
      <c r="N23" s="31">
        <f t="shared" si="1"/>
        <v>0</v>
      </c>
      <c r="O23" s="8">
        <f t="shared" si="2"/>
        <v>0</v>
      </c>
      <c r="P23" s="8">
        <f t="shared" si="3"/>
        <v>11</v>
      </c>
      <c r="Q23" s="32" t="e">
        <f t="shared" si="4"/>
        <v>#N/A</v>
      </c>
    </row>
    <row r="24" spans="3:17" s="8" customFormat="1" ht="20.25" customHeight="1" x14ac:dyDescent="0.2">
      <c r="C24" s="49">
        <v>12</v>
      </c>
      <c r="D24" s="44"/>
      <c r="E24" s="9"/>
      <c r="F24" s="10"/>
      <c r="G24" s="77"/>
      <c r="H24" s="19"/>
      <c r="I24" s="2"/>
      <c r="J24" s="42">
        <f t="shared" si="0"/>
        <v>0</v>
      </c>
      <c r="N24" s="31">
        <f t="shared" si="1"/>
        <v>0</v>
      </c>
      <c r="O24" s="8">
        <f t="shared" si="2"/>
        <v>0</v>
      </c>
      <c r="P24" s="8">
        <f t="shared" si="3"/>
        <v>12</v>
      </c>
      <c r="Q24" s="32" t="e">
        <f t="shared" si="4"/>
        <v>#N/A</v>
      </c>
    </row>
    <row r="25" spans="3:17" s="8" customFormat="1" ht="20.25" customHeight="1" x14ac:dyDescent="0.2">
      <c r="C25" s="49">
        <v>13</v>
      </c>
      <c r="D25" s="44"/>
      <c r="E25" s="9"/>
      <c r="F25" s="10"/>
      <c r="G25" s="77"/>
      <c r="H25" s="19"/>
      <c r="I25" s="2"/>
      <c r="J25" s="42">
        <f t="shared" si="0"/>
        <v>0</v>
      </c>
      <c r="N25" s="31">
        <f t="shared" si="1"/>
        <v>0</v>
      </c>
      <c r="O25" s="8">
        <f t="shared" si="2"/>
        <v>0</v>
      </c>
      <c r="P25" s="8">
        <f t="shared" si="3"/>
        <v>13</v>
      </c>
      <c r="Q25" s="32" t="e">
        <f t="shared" si="4"/>
        <v>#N/A</v>
      </c>
    </row>
    <row r="26" spans="3:17" s="8" customFormat="1" ht="20.25" customHeight="1" x14ac:dyDescent="0.2">
      <c r="C26" s="49">
        <v>14</v>
      </c>
      <c r="D26" s="44"/>
      <c r="E26" s="9"/>
      <c r="F26" s="10"/>
      <c r="G26" s="77"/>
      <c r="H26" s="19"/>
      <c r="I26" s="2"/>
      <c r="J26" s="42">
        <f t="shared" si="0"/>
        <v>0</v>
      </c>
      <c r="N26" s="31">
        <f t="shared" si="1"/>
        <v>0</v>
      </c>
      <c r="O26" s="8">
        <f t="shared" si="2"/>
        <v>0</v>
      </c>
      <c r="P26" s="8">
        <f t="shared" si="3"/>
        <v>14</v>
      </c>
      <c r="Q26" s="32" t="e">
        <f t="shared" si="4"/>
        <v>#N/A</v>
      </c>
    </row>
    <row r="27" spans="3:17" s="8" customFormat="1" ht="20.25" customHeight="1" x14ac:dyDescent="0.2">
      <c r="C27" s="49">
        <v>15</v>
      </c>
      <c r="D27" s="44"/>
      <c r="E27" s="9"/>
      <c r="F27" s="10"/>
      <c r="G27" s="77"/>
      <c r="H27" s="19"/>
      <c r="I27" s="2"/>
      <c r="J27" s="42">
        <f t="shared" si="0"/>
        <v>0</v>
      </c>
      <c r="N27" s="31">
        <f t="shared" si="1"/>
        <v>0</v>
      </c>
      <c r="O27" s="8">
        <f t="shared" si="2"/>
        <v>0</v>
      </c>
      <c r="P27" s="8">
        <f t="shared" si="3"/>
        <v>15</v>
      </c>
      <c r="Q27" s="32" t="e">
        <f t="shared" si="4"/>
        <v>#N/A</v>
      </c>
    </row>
    <row r="28" spans="3:17" s="8" customFormat="1" ht="20.25" customHeight="1" x14ac:dyDescent="0.2">
      <c r="C28" s="49">
        <v>16</v>
      </c>
      <c r="D28" s="44"/>
      <c r="E28" s="9"/>
      <c r="F28" s="10"/>
      <c r="G28" s="77"/>
      <c r="H28" s="19"/>
      <c r="I28" s="2"/>
      <c r="J28" s="42">
        <f t="shared" si="0"/>
        <v>0</v>
      </c>
      <c r="N28" s="31">
        <f t="shared" si="1"/>
        <v>0</v>
      </c>
      <c r="O28" s="8">
        <f t="shared" si="2"/>
        <v>0</v>
      </c>
      <c r="P28" s="8">
        <f t="shared" si="3"/>
        <v>16</v>
      </c>
      <c r="Q28" s="32" t="e">
        <f t="shared" si="4"/>
        <v>#N/A</v>
      </c>
    </row>
    <row r="29" spans="3:17" s="8" customFormat="1" ht="20.25" customHeight="1" x14ac:dyDescent="0.2">
      <c r="C29" s="49">
        <v>17</v>
      </c>
      <c r="D29" s="44"/>
      <c r="E29" s="9"/>
      <c r="F29" s="10"/>
      <c r="G29" s="77"/>
      <c r="H29" s="19"/>
      <c r="I29" s="2"/>
      <c r="J29" s="42">
        <f t="shared" si="0"/>
        <v>0</v>
      </c>
      <c r="N29" s="31">
        <f t="shared" si="1"/>
        <v>0</v>
      </c>
      <c r="O29" s="8">
        <f t="shared" si="2"/>
        <v>0</v>
      </c>
      <c r="P29" s="8">
        <f t="shared" si="3"/>
        <v>17</v>
      </c>
      <c r="Q29" s="32" t="e">
        <f t="shared" si="4"/>
        <v>#N/A</v>
      </c>
    </row>
    <row r="30" spans="3:17" s="8" customFormat="1" ht="20.25" customHeight="1" x14ac:dyDescent="0.2">
      <c r="C30" s="49">
        <v>18</v>
      </c>
      <c r="D30" s="44"/>
      <c r="E30" s="9"/>
      <c r="F30" s="10"/>
      <c r="G30" s="77"/>
      <c r="H30" s="19"/>
      <c r="I30" s="2"/>
      <c r="J30" s="42">
        <f t="shared" si="0"/>
        <v>0</v>
      </c>
      <c r="N30" s="31">
        <f t="shared" si="1"/>
        <v>0</v>
      </c>
      <c r="O30" s="8">
        <f t="shared" si="2"/>
        <v>0</v>
      </c>
      <c r="P30" s="8">
        <f t="shared" si="3"/>
        <v>18</v>
      </c>
      <c r="Q30" s="32" t="e">
        <f t="shared" si="4"/>
        <v>#N/A</v>
      </c>
    </row>
    <row r="31" spans="3:17" s="8" customFormat="1" ht="20.25" customHeight="1" x14ac:dyDescent="0.2">
      <c r="C31" s="49">
        <v>19</v>
      </c>
      <c r="D31" s="44"/>
      <c r="E31" s="9"/>
      <c r="F31" s="10"/>
      <c r="G31" s="77"/>
      <c r="H31" s="19"/>
      <c r="I31" s="2"/>
      <c r="J31" s="42">
        <f t="shared" si="0"/>
        <v>0</v>
      </c>
      <c r="N31" s="31">
        <f t="shared" si="1"/>
        <v>0</v>
      </c>
      <c r="O31" s="8">
        <f t="shared" si="2"/>
        <v>0</v>
      </c>
      <c r="P31" s="8">
        <f t="shared" si="3"/>
        <v>19</v>
      </c>
      <c r="Q31" s="32" t="e">
        <f t="shared" si="4"/>
        <v>#N/A</v>
      </c>
    </row>
    <row r="32" spans="3:17" s="8" customFormat="1" ht="20.25" customHeight="1" x14ac:dyDescent="0.2">
      <c r="C32" s="49">
        <v>20</v>
      </c>
      <c r="D32" s="44"/>
      <c r="E32" s="9"/>
      <c r="F32" s="10"/>
      <c r="G32" s="77"/>
      <c r="H32" s="19"/>
      <c r="I32" s="2"/>
      <c r="J32" s="42">
        <f t="shared" si="0"/>
        <v>0</v>
      </c>
      <c r="N32" s="31">
        <f t="shared" si="1"/>
        <v>0</v>
      </c>
      <c r="O32" s="8">
        <f t="shared" si="2"/>
        <v>0</v>
      </c>
      <c r="P32" s="8">
        <f t="shared" si="3"/>
        <v>20</v>
      </c>
      <c r="Q32" s="32" t="e">
        <f t="shared" si="4"/>
        <v>#N/A</v>
      </c>
    </row>
    <row r="33" spans="3:17" s="8" customFormat="1" ht="20.25" customHeight="1" x14ac:dyDescent="0.2">
      <c r="C33" s="49">
        <v>21</v>
      </c>
      <c r="D33" s="44"/>
      <c r="E33" s="9"/>
      <c r="F33" s="10"/>
      <c r="G33" s="77"/>
      <c r="H33" s="19"/>
      <c r="I33" s="2"/>
      <c r="J33" s="42">
        <f t="shared" si="0"/>
        <v>0</v>
      </c>
      <c r="N33" s="31">
        <f t="shared" si="1"/>
        <v>0</v>
      </c>
      <c r="O33" s="8">
        <f t="shared" si="2"/>
        <v>0</v>
      </c>
      <c r="P33" s="8">
        <f t="shared" si="3"/>
        <v>21</v>
      </c>
      <c r="Q33" s="32" t="e">
        <f t="shared" si="4"/>
        <v>#N/A</v>
      </c>
    </row>
    <row r="34" spans="3:17" s="8" customFormat="1" ht="20.25" customHeight="1" x14ac:dyDescent="0.2">
      <c r="C34" s="49">
        <v>22</v>
      </c>
      <c r="D34" s="44"/>
      <c r="E34" s="9"/>
      <c r="F34" s="10"/>
      <c r="G34" s="77"/>
      <c r="H34" s="19"/>
      <c r="I34" s="2"/>
      <c r="J34" s="42">
        <f t="shared" si="0"/>
        <v>0</v>
      </c>
      <c r="N34" s="31">
        <f t="shared" si="1"/>
        <v>0</v>
      </c>
      <c r="O34" s="8">
        <f t="shared" si="2"/>
        <v>0</v>
      </c>
      <c r="P34" s="8">
        <f t="shared" si="3"/>
        <v>22</v>
      </c>
      <c r="Q34" s="32" t="e">
        <f t="shared" si="4"/>
        <v>#N/A</v>
      </c>
    </row>
    <row r="35" spans="3:17" s="8" customFormat="1" ht="20.25" customHeight="1" x14ac:dyDescent="0.2">
      <c r="C35" s="49">
        <v>23</v>
      </c>
      <c r="D35" s="44"/>
      <c r="E35" s="9"/>
      <c r="F35" s="10"/>
      <c r="G35" s="77"/>
      <c r="H35" s="19"/>
      <c r="I35" s="2"/>
      <c r="J35" s="42">
        <f t="shared" si="0"/>
        <v>0</v>
      </c>
      <c r="N35" s="31">
        <f t="shared" si="1"/>
        <v>0</v>
      </c>
      <c r="O35" s="8">
        <f t="shared" si="2"/>
        <v>0</v>
      </c>
      <c r="P35" s="8">
        <f t="shared" si="3"/>
        <v>23</v>
      </c>
      <c r="Q35" s="32" t="e">
        <f t="shared" si="4"/>
        <v>#N/A</v>
      </c>
    </row>
    <row r="36" spans="3:17" s="8" customFormat="1" ht="20.25" customHeight="1" x14ac:dyDescent="0.2">
      <c r="C36" s="49">
        <v>24</v>
      </c>
      <c r="D36" s="44"/>
      <c r="E36" s="9"/>
      <c r="F36" s="10"/>
      <c r="G36" s="77"/>
      <c r="H36" s="19"/>
      <c r="I36" s="2"/>
      <c r="J36" s="42">
        <f t="shared" si="0"/>
        <v>0</v>
      </c>
      <c r="N36" s="31">
        <f t="shared" si="1"/>
        <v>0</v>
      </c>
      <c r="O36" s="8">
        <f t="shared" si="2"/>
        <v>0</v>
      </c>
      <c r="P36" s="8">
        <f t="shared" si="3"/>
        <v>24</v>
      </c>
      <c r="Q36" s="32" t="e">
        <f t="shared" si="4"/>
        <v>#N/A</v>
      </c>
    </row>
    <row r="37" spans="3:17" s="8" customFormat="1" ht="20.25" customHeight="1" x14ac:dyDescent="0.2">
      <c r="C37" s="49">
        <v>25</v>
      </c>
      <c r="D37" s="44"/>
      <c r="E37" s="9"/>
      <c r="F37" s="10"/>
      <c r="G37" s="77"/>
      <c r="H37" s="19"/>
      <c r="I37" s="2"/>
      <c r="J37" s="42">
        <f t="shared" si="0"/>
        <v>0</v>
      </c>
      <c r="N37" s="31">
        <f t="shared" si="1"/>
        <v>0</v>
      </c>
      <c r="O37" s="8">
        <f t="shared" si="2"/>
        <v>0</v>
      </c>
      <c r="P37" s="8">
        <f t="shared" si="3"/>
        <v>25</v>
      </c>
      <c r="Q37" s="32" t="e">
        <f t="shared" si="4"/>
        <v>#N/A</v>
      </c>
    </row>
    <row r="38" spans="3:17" s="8" customFormat="1" ht="20.25" customHeight="1" x14ac:dyDescent="0.2">
      <c r="C38" s="49">
        <v>26</v>
      </c>
      <c r="D38" s="44"/>
      <c r="E38" s="9"/>
      <c r="F38" s="10"/>
      <c r="G38" s="77"/>
      <c r="H38" s="19"/>
      <c r="I38" s="2"/>
      <c r="J38" s="42">
        <f t="shared" si="0"/>
        <v>0</v>
      </c>
      <c r="N38" s="31">
        <f t="shared" si="1"/>
        <v>0</v>
      </c>
      <c r="O38" s="8">
        <f t="shared" si="2"/>
        <v>0</v>
      </c>
      <c r="P38" s="8">
        <f t="shared" si="3"/>
        <v>26</v>
      </c>
      <c r="Q38" s="32" t="e">
        <f t="shared" si="4"/>
        <v>#N/A</v>
      </c>
    </row>
    <row r="39" spans="3:17" s="8" customFormat="1" ht="20.25" customHeight="1" x14ac:dyDescent="0.2">
      <c r="C39" s="50">
        <v>27</v>
      </c>
      <c r="D39" s="44"/>
      <c r="E39" s="9"/>
      <c r="F39" s="10"/>
      <c r="G39" s="77"/>
      <c r="H39" s="19"/>
      <c r="I39" s="2"/>
      <c r="J39" s="42">
        <f t="shared" si="0"/>
        <v>0</v>
      </c>
      <c r="N39" s="31">
        <f t="shared" si="1"/>
        <v>0</v>
      </c>
      <c r="O39" s="8">
        <f t="shared" si="2"/>
        <v>0</v>
      </c>
      <c r="P39" s="8">
        <f t="shared" si="3"/>
        <v>27</v>
      </c>
      <c r="Q39" s="32" t="e">
        <f t="shared" si="4"/>
        <v>#N/A</v>
      </c>
    </row>
    <row r="40" spans="3:17" s="8" customFormat="1" ht="20.25" customHeight="1" x14ac:dyDescent="0.2">
      <c r="C40" s="50">
        <v>28</v>
      </c>
      <c r="D40" s="44"/>
      <c r="E40" s="9"/>
      <c r="F40" s="10"/>
      <c r="G40" s="77"/>
      <c r="H40" s="19"/>
      <c r="I40" s="2"/>
      <c r="J40" s="42">
        <f t="shared" si="0"/>
        <v>0</v>
      </c>
      <c r="N40" s="31">
        <f t="shared" si="1"/>
        <v>0</v>
      </c>
      <c r="O40" s="8">
        <f t="shared" si="2"/>
        <v>0</v>
      </c>
      <c r="P40" s="8">
        <f t="shared" si="3"/>
        <v>28</v>
      </c>
      <c r="Q40" s="32" t="e">
        <f t="shared" si="4"/>
        <v>#N/A</v>
      </c>
    </row>
    <row r="41" spans="3:17" s="8" customFormat="1" ht="20.25" customHeight="1" x14ac:dyDescent="0.2">
      <c r="C41" s="50">
        <v>29</v>
      </c>
      <c r="D41" s="44"/>
      <c r="E41" s="11"/>
      <c r="F41" s="17"/>
      <c r="G41" s="77"/>
      <c r="H41" s="12"/>
      <c r="I41" s="2"/>
      <c r="J41" s="42">
        <f t="shared" si="0"/>
        <v>0</v>
      </c>
      <c r="N41" s="31">
        <f t="shared" si="1"/>
        <v>0</v>
      </c>
      <c r="O41" s="8">
        <f t="shared" si="2"/>
        <v>0</v>
      </c>
      <c r="P41" s="8">
        <f t="shared" si="3"/>
        <v>29</v>
      </c>
      <c r="Q41" s="32" t="e">
        <f t="shared" si="4"/>
        <v>#N/A</v>
      </c>
    </row>
    <row r="42" spans="3:17" s="8" customFormat="1" ht="20.25" customHeight="1" x14ac:dyDescent="0.2">
      <c r="C42" s="51">
        <v>30</v>
      </c>
      <c r="D42" s="45"/>
      <c r="E42" s="13"/>
      <c r="F42" s="18"/>
      <c r="G42" s="77"/>
      <c r="H42" s="14"/>
      <c r="I42" s="2"/>
      <c r="J42" s="42">
        <f t="shared" si="0"/>
        <v>0</v>
      </c>
      <c r="N42" s="31">
        <f t="shared" si="1"/>
        <v>0</v>
      </c>
      <c r="O42" s="8">
        <f t="shared" si="2"/>
        <v>0</v>
      </c>
      <c r="P42" s="8">
        <f t="shared" si="3"/>
        <v>30</v>
      </c>
      <c r="Q42" s="32" t="e">
        <f t="shared" si="4"/>
        <v>#N/A</v>
      </c>
    </row>
    <row r="43" spans="3:17" ht="19.899999999999999" customHeight="1" x14ac:dyDescent="0.25">
      <c r="C43" s="85" t="s">
        <v>7</v>
      </c>
      <c r="D43" s="86"/>
      <c r="E43" s="86"/>
      <c r="F43" s="58">
        <f>H43</f>
        <v>2</v>
      </c>
      <c r="G43" s="58">
        <f>I43</f>
        <v>0</v>
      </c>
      <c r="H43" s="53">
        <f>SUM(J13:J42)</f>
        <v>2</v>
      </c>
    </row>
    <row r="44" spans="3:17" ht="19.899999999999999" customHeight="1" x14ac:dyDescent="0.25">
      <c r="C44" s="83" t="s">
        <v>4</v>
      </c>
      <c r="D44" s="83"/>
      <c r="E44" s="83"/>
      <c r="F44" s="56"/>
      <c r="G44" s="56"/>
      <c r="H44" s="57">
        <f>COUNTIF(H13:H42,"F")</f>
        <v>1</v>
      </c>
    </row>
    <row r="45" spans="3:17" ht="19.899999999999999" customHeight="1" x14ac:dyDescent="0.25">
      <c r="C45" s="84" t="s">
        <v>5</v>
      </c>
      <c r="D45" s="84"/>
      <c r="E45" s="84"/>
      <c r="F45" s="54"/>
      <c r="G45" s="54"/>
      <c r="H45" s="55">
        <f>COUNTIF(H13:H42,"G")</f>
        <v>1</v>
      </c>
    </row>
  </sheetData>
  <sheetProtection sheet="1" selectLockedCells="1"/>
  <mergeCells count="12">
    <mergeCell ref="C7:H7"/>
    <mergeCell ref="C44:E44"/>
    <mergeCell ref="C45:E45"/>
    <mergeCell ref="C43:E43"/>
    <mergeCell ref="C9:J9"/>
    <mergeCell ref="B11:K11"/>
    <mergeCell ref="C1:H3"/>
    <mergeCell ref="C4:E4"/>
    <mergeCell ref="F4:H4"/>
    <mergeCell ref="C5:E5"/>
    <mergeCell ref="C6:E6"/>
    <mergeCell ref="F6:H6"/>
  </mergeCells>
  <phoneticPr fontId="0" type="noConversion"/>
  <pageMargins left="0.70866141732283472" right="0.70866141732283472" top="0.74803149606299213" bottom="0.74803149606299213" header="0.31496062992125984" footer="0.31496062992125984"/>
  <pageSetup paperSize="9" firstPageNumber="0" orientation="portrait" horizontalDpi="300" verticalDpi="300" r:id="rId1"/>
  <headerFooter alignWithMargins="0">
    <oddFooter>&amp;COdile Aubert - http://www.saintpauldevence.info/leprof2.0/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0"/>
  <sheetViews>
    <sheetView topLeftCell="A22" workbookViewId="0">
      <selection sqref="A1:C1"/>
    </sheetView>
  </sheetViews>
  <sheetFormatPr baseColWidth="10" defaultColWidth="28.7109375" defaultRowHeight="79.900000000000006" customHeight="1" x14ac:dyDescent="0.2"/>
  <cols>
    <col min="1" max="16384" width="28.7109375" style="16"/>
  </cols>
  <sheetData>
    <row r="1" spans="1:3" ht="79.900000000000006" customHeight="1" x14ac:dyDescent="0.2">
      <c r="A1" s="89" t="s">
        <v>8</v>
      </c>
      <c r="B1" s="89"/>
      <c r="C1" s="89"/>
    </row>
    <row r="2" spans="1:3" ht="79.900000000000006" customHeight="1" x14ac:dyDescent="0.2">
      <c r="A2" s="15" t="str">
        <f>'Liste des élèves'!E13</f>
        <v>Prénom1</v>
      </c>
      <c r="B2" s="15">
        <f>'Liste des élèves'!E22</f>
        <v>0</v>
      </c>
      <c r="C2" s="15">
        <f>'Liste des élèves'!E31</f>
        <v>0</v>
      </c>
    </row>
    <row r="3" spans="1:3" ht="79.900000000000006" customHeight="1" x14ac:dyDescent="0.2">
      <c r="A3" s="15" t="str">
        <f>'Liste des élèves'!E14</f>
        <v>Prénom2</v>
      </c>
      <c r="B3" s="15">
        <f>'Liste des élèves'!E23</f>
        <v>0</v>
      </c>
      <c r="C3" s="15">
        <f>'Liste des élèves'!E32</f>
        <v>0</v>
      </c>
    </row>
    <row r="4" spans="1:3" ht="79.900000000000006" customHeight="1" x14ac:dyDescent="0.2">
      <c r="A4" s="15">
        <f>'Liste des élèves'!E15</f>
        <v>0</v>
      </c>
      <c r="B4" s="15">
        <f>'Liste des élèves'!E24</f>
        <v>0</v>
      </c>
      <c r="C4" s="15">
        <f>'Liste des élèves'!E33</f>
        <v>0</v>
      </c>
    </row>
    <row r="5" spans="1:3" ht="79.900000000000006" customHeight="1" x14ac:dyDescent="0.2">
      <c r="A5" s="15">
        <f>'Liste des élèves'!E16</f>
        <v>0</v>
      </c>
      <c r="B5" s="15">
        <f>'Liste des élèves'!E25</f>
        <v>0</v>
      </c>
      <c r="C5" s="15">
        <f>'Liste des élèves'!E34</f>
        <v>0</v>
      </c>
    </row>
    <row r="6" spans="1:3" ht="79.900000000000006" customHeight="1" x14ac:dyDescent="0.2">
      <c r="A6" s="15">
        <f>'Liste des élèves'!E17</f>
        <v>0</v>
      </c>
      <c r="B6" s="15">
        <f>'Liste des élèves'!E26</f>
        <v>0</v>
      </c>
      <c r="C6" s="15">
        <f>'Liste des élèves'!E35</f>
        <v>0</v>
      </c>
    </row>
    <row r="7" spans="1:3" ht="79.900000000000006" customHeight="1" x14ac:dyDescent="0.2">
      <c r="A7" s="15">
        <f>'Liste des élèves'!E18</f>
        <v>0</v>
      </c>
      <c r="B7" s="15">
        <f>'Liste des élèves'!E27</f>
        <v>0</v>
      </c>
      <c r="C7" s="15">
        <f>'Liste des élèves'!E36</f>
        <v>0</v>
      </c>
    </row>
    <row r="8" spans="1:3" ht="79.900000000000006" customHeight="1" x14ac:dyDescent="0.2">
      <c r="A8" s="15">
        <f>'Liste des élèves'!E19</f>
        <v>0</v>
      </c>
      <c r="B8" s="15">
        <f>'Liste des élèves'!E28</f>
        <v>0</v>
      </c>
      <c r="C8" s="15">
        <f>'Liste des élèves'!E37</f>
        <v>0</v>
      </c>
    </row>
    <row r="9" spans="1:3" ht="79.900000000000006" customHeight="1" x14ac:dyDescent="0.2">
      <c r="A9" s="15">
        <f>'Liste des élèves'!E20</f>
        <v>0</v>
      </c>
      <c r="B9" s="15">
        <f>'Liste des élèves'!E29</f>
        <v>0</v>
      </c>
      <c r="C9" s="15">
        <f>'Liste des élèves'!E38</f>
        <v>0</v>
      </c>
    </row>
    <row r="10" spans="1:3" ht="79.900000000000006" customHeight="1" x14ac:dyDescent="0.2">
      <c r="A10" s="15">
        <f>'Liste des élèves'!E21</f>
        <v>0</v>
      </c>
      <c r="B10" s="15">
        <f>'Liste des élèves'!E30</f>
        <v>0</v>
      </c>
      <c r="C10" s="15">
        <f>'Liste des élèves'!E39</f>
        <v>0</v>
      </c>
    </row>
  </sheetData>
  <mergeCells count="1">
    <mergeCell ref="A1:C1"/>
  </mergeCells>
  <printOptions horizontalCentered="1" verticalCentered="1"/>
  <pageMargins left="0.51181102362204722" right="0.51181102362204722" top="0.55118110236220474" bottom="0.55118110236220474" header="0.31496062992125984" footer="0.31496062992125984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8" tint="-0.249977111117893"/>
  </sheetPr>
  <dimension ref="A1:M43"/>
  <sheetViews>
    <sheetView showGridLines="0" showRowColHeaders="0" zoomScale="145" zoomScaleNormal="145" workbookViewId="0">
      <pane xSplit="3" ySplit="12" topLeftCell="D22" activePane="bottomRight" state="frozen"/>
      <selection pane="topRight" activeCell="D1" sqref="D1"/>
      <selection pane="bottomLeft" activeCell="A13" sqref="A13"/>
      <selection pane="bottomRight" activeCell="H12" sqref="H12"/>
    </sheetView>
  </sheetViews>
  <sheetFormatPr baseColWidth="10" defaultColWidth="9.140625" defaultRowHeight="15" x14ac:dyDescent="0.2"/>
  <cols>
    <col min="1" max="1" width="3" customWidth="1"/>
    <col min="2" max="2" width="6.28515625" customWidth="1"/>
    <col min="3" max="3" width="3.42578125" style="3" customWidth="1"/>
    <col min="4" max="4" width="21.7109375" style="3" customWidth="1"/>
    <col min="5" max="5" width="13.28515625" style="20" customWidth="1"/>
    <col min="6" max="7" width="13.28515625" style="4" customWidth="1"/>
    <col min="8" max="10" width="13.28515625" style="20" customWidth="1"/>
    <col min="11" max="12" width="11.28515625" customWidth="1"/>
    <col min="13" max="13" width="2.85546875" customWidth="1"/>
  </cols>
  <sheetData>
    <row r="1" spans="1:13" ht="10.9" customHeight="1" x14ac:dyDescent="0.2">
      <c r="C1" s="91" t="s">
        <v>12</v>
      </c>
      <c r="D1" s="91"/>
      <c r="E1" s="91"/>
      <c r="F1" s="91"/>
      <c r="G1" s="91"/>
      <c r="H1" s="91"/>
      <c r="I1" s="91"/>
      <c r="J1" s="91"/>
    </row>
    <row r="2" spans="1:13" ht="10.9" customHeight="1" x14ac:dyDescent="0.2">
      <c r="C2" s="91"/>
      <c r="D2" s="91"/>
      <c r="E2" s="91"/>
      <c r="F2" s="91"/>
      <c r="G2" s="91"/>
      <c r="H2" s="91"/>
      <c r="I2" s="91"/>
      <c r="J2" s="91"/>
    </row>
    <row r="3" spans="1:13" ht="10.9" customHeight="1" x14ac:dyDescent="0.2">
      <c r="C3" s="91"/>
      <c r="D3" s="91"/>
      <c r="E3" s="91"/>
      <c r="F3" s="91"/>
      <c r="G3" s="91"/>
      <c r="H3" s="91"/>
      <c r="I3" s="91"/>
      <c r="J3" s="91"/>
    </row>
    <row r="4" spans="1:13" ht="10.9" customHeight="1" x14ac:dyDescent="0.2">
      <c r="C4" s="91"/>
      <c r="D4" s="91"/>
      <c r="E4" s="91"/>
      <c r="F4" s="91"/>
      <c r="G4" s="91"/>
      <c r="H4" s="91"/>
      <c r="I4" s="91"/>
      <c r="J4" s="91"/>
    </row>
    <row r="5" spans="1:13" ht="10.9" customHeight="1" x14ac:dyDescent="0.2">
      <c r="C5" s="91"/>
      <c r="D5" s="91"/>
      <c r="E5" s="91"/>
      <c r="F5" s="91"/>
      <c r="G5" s="91"/>
      <c r="H5" s="91"/>
      <c r="I5" s="91"/>
      <c r="J5" s="91"/>
    </row>
    <row r="6" spans="1:13" ht="10.9" customHeight="1" x14ac:dyDescent="0.2">
      <c r="C6" s="90" t="s">
        <v>25</v>
      </c>
      <c r="D6" s="90"/>
      <c r="E6" s="90"/>
      <c r="F6" s="90"/>
      <c r="G6" s="90"/>
      <c r="H6" s="90"/>
      <c r="I6" s="90"/>
      <c r="J6" s="90"/>
    </row>
    <row r="7" spans="1:13" ht="10.9" customHeight="1" x14ac:dyDescent="0.2">
      <c r="C7" s="90"/>
      <c r="D7" s="90"/>
      <c r="E7" s="90"/>
      <c r="F7" s="90"/>
      <c r="G7" s="90"/>
      <c r="H7" s="90"/>
      <c r="I7" s="90"/>
      <c r="J7" s="90"/>
    </row>
    <row r="8" spans="1:13" ht="12.75" hidden="1" customHeight="1" x14ac:dyDescent="0.2"/>
    <row r="9" spans="1:13" ht="12.75" hidden="1" customHeight="1" x14ac:dyDescent="0.2">
      <c r="B9" s="5"/>
      <c r="C9" s="87" t="s">
        <v>0</v>
      </c>
      <c r="D9" s="87"/>
      <c r="E9" s="87"/>
      <c r="F9" s="87"/>
      <c r="G9" s="87"/>
      <c r="H9" s="87"/>
      <c r="I9" s="87"/>
      <c r="J9" s="87"/>
      <c r="K9" s="87"/>
      <c r="L9" s="87"/>
      <c r="M9" s="6"/>
    </row>
    <row r="10" spans="1:13" ht="19.899999999999999" hidden="1" customHeight="1" x14ac:dyDescent="0.2"/>
    <row r="11" spans="1:13" s="1" customFormat="1" ht="19.899999999999999" hidden="1" customHeight="1" x14ac:dyDescent="0.2">
      <c r="B11" s="88" t="s">
        <v>1</v>
      </c>
      <c r="C11" s="88"/>
      <c r="D11" s="88"/>
      <c r="E11" s="88"/>
      <c r="F11" s="88"/>
      <c r="G11" s="88"/>
      <c r="H11" s="88"/>
      <c r="I11" s="88"/>
      <c r="J11" s="88"/>
      <c r="K11" s="88"/>
      <c r="L11" s="88"/>
      <c r="M11" s="88"/>
    </row>
    <row r="12" spans="1:13" ht="43.15" customHeight="1" x14ac:dyDescent="0.2">
      <c r="C12" s="59"/>
      <c r="D12" s="60" t="s">
        <v>11</v>
      </c>
      <c r="E12" s="72" t="s">
        <v>13</v>
      </c>
      <c r="F12" s="72" t="s">
        <v>14</v>
      </c>
      <c r="G12" s="72" t="s">
        <v>15</v>
      </c>
      <c r="H12" s="72" t="s">
        <v>24</v>
      </c>
      <c r="I12" s="73" t="s">
        <v>26</v>
      </c>
      <c r="J12" s="73" t="s">
        <v>23</v>
      </c>
    </row>
    <row r="13" spans="1:13" s="8" customFormat="1" ht="21" customHeight="1" thickBot="1" x14ac:dyDescent="0.25">
      <c r="A13" s="7" t="s">
        <v>0</v>
      </c>
      <c r="C13" s="48">
        <v>1</v>
      </c>
      <c r="D13" s="24" t="str">
        <f>CONCATENATE('Liste des élèves'!D13," ",'Liste des élèves'!E13)</f>
        <v>Nom1 Prénom1</v>
      </c>
      <c r="E13" s="21"/>
      <c r="F13" s="22"/>
      <c r="G13" s="22"/>
      <c r="H13" s="23"/>
      <c r="I13" s="23"/>
      <c r="J13" s="19"/>
      <c r="K13" s="92"/>
      <c r="L13" s="93"/>
      <c r="M13" s="94"/>
    </row>
    <row r="14" spans="1:13" s="8" customFormat="1" ht="21" customHeight="1" thickBot="1" x14ac:dyDescent="0.25">
      <c r="C14" s="49">
        <v>2</v>
      </c>
      <c r="D14" s="62" t="str">
        <f>CONCATENATE('Liste des élèves'!D14," ",'Liste des élèves'!E14)</f>
        <v>Nom2 Prénom2</v>
      </c>
      <c r="E14" s="63"/>
      <c r="F14" s="64"/>
      <c r="G14" s="64"/>
      <c r="H14" s="65"/>
      <c r="I14" s="65"/>
      <c r="J14" s="66"/>
      <c r="K14" s="95"/>
      <c r="L14" s="96"/>
      <c r="M14" s="97"/>
    </row>
    <row r="15" spans="1:13" s="8" customFormat="1" ht="21" customHeight="1" thickBot="1" x14ac:dyDescent="0.25">
      <c r="C15" s="49">
        <v>3</v>
      </c>
      <c r="D15" s="24" t="str">
        <f>CONCATENATE('Liste des élèves'!D15," ",'Liste des élèves'!E15)</f>
        <v xml:space="preserve"> </v>
      </c>
      <c r="E15" s="21"/>
      <c r="F15" s="22"/>
      <c r="G15" s="22"/>
      <c r="H15" s="23"/>
      <c r="I15" s="23"/>
      <c r="J15" s="19"/>
      <c r="K15" s="95"/>
      <c r="L15" s="96"/>
      <c r="M15" s="97"/>
    </row>
    <row r="16" spans="1:13" s="8" customFormat="1" ht="21" customHeight="1" x14ac:dyDescent="0.2">
      <c r="C16" s="49">
        <v>4</v>
      </c>
      <c r="D16" s="62" t="str">
        <f>CONCATENATE('Liste des élèves'!D16," ",'Liste des élèves'!E16)</f>
        <v xml:space="preserve"> </v>
      </c>
      <c r="E16" s="63"/>
      <c r="F16" s="64"/>
      <c r="G16" s="64"/>
      <c r="H16" s="65"/>
      <c r="I16" s="65"/>
      <c r="J16" s="66"/>
      <c r="K16" s="98"/>
      <c r="L16" s="99"/>
      <c r="M16" s="100"/>
    </row>
    <row r="17" spans="3:12" s="8" customFormat="1" ht="21" customHeight="1" x14ac:dyDescent="0.2">
      <c r="C17" s="49">
        <v>5</v>
      </c>
      <c r="D17" s="24" t="str">
        <f>CONCATENATE('Liste des élèves'!D17," ",'Liste des élèves'!E17)</f>
        <v xml:space="preserve"> </v>
      </c>
      <c r="E17" s="21"/>
      <c r="F17" s="22"/>
      <c r="G17" s="22"/>
      <c r="H17" s="23"/>
      <c r="I17" s="23"/>
      <c r="J17" s="19"/>
      <c r="K17"/>
      <c r="L17"/>
    </row>
    <row r="18" spans="3:12" s="8" customFormat="1" ht="21" customHeight="1" x14ac:dyDescent="0.2">
      <c r="C18" s="49">
        <v>6</v>
      </c>
      <c r="D18" s="62" t="str">
        <f>CONCATENATE('Liste des élèves'!D18," ",'Liste des élèves'!E18)</f>
        <v xml:space="preserve"> </v>
      </c>
      <c r="E18" s="63"/>
      <c r="F18" s="64"/>
      <c r="G18" s="64"/>
      <c r="H18" s="65"/>
      <c r="I18" s="65"/>
      <c r="J18" s="66"/>
      <c r="K18" s="2"/>
      <c r="L18" s="2"/>
    </row>
    <row r="19" spans="3:12" s="8" customFormat="1" ht="21" customHeight="1" x14ac:dyDescent="0.2">
      <c r="C19" s="49">
        <v>7</v>
      </c>
      <c r="D19" s="24" t="str">
        <f>CONCATENATE('Liste des élèves'!D19," ",'Liste des élèves'!E19)</f>
        <v xml:space="preserve"> </v>
      </c>
      <c r="E19" s="21"/>
      <c r="F19" s="22"/>
      <c r="G19" s="22"/>
      <c r="H19" s="23"/>
      <c r="I19" s="23"/>
      <c r="J19" s="19"/>
      <c r="K19" s="2"/>
      <c r="L19" s="2"/>
    </row>
    <row r="20" spans="3:12" s="8" customFormat="1" ht="21" customHeight="1" x14ac:dyDescent="0.2">
      <c r="C20" s="49">
        <v>8</v>
      </c>
      <c r="D20" s="62" t="str">
        <f>CONCATENATE('Liste des élèves'!D20," ",'Liste des élèves'!E20)</f>
        <v xml:space="preserve"> </v>
      </c>
      <c r="E20" s="63"/>
      <c r="F20" s="64"/>
      <c r="G20" s="64"/>
      <c r="H20" s="65"/>
      <c r="I20" s="65"/>
      <c r="J20" s="66"/>
      <c r="K20" s="2"/>
      <c r="L20" s="2"/>
    </row>
    <row r="21" spans="3:12" s="8" customFormat="1" ht="21" customHeight="1" x14ac:dyDescent="0.2">
      <c r="C21" s="49">
        <v>9</v>
      </c>
      <c r="D21" s="24" t="str">
        <f>CONCATENATE('Liste des élèves'!D21," ",'Liste des élèves'!E21)</f>
        <v xml:space="preserve"> </v>
      </c>
      <c r="E21" s="21"/>
      <c r="F21" s="22"/>
      <c r="G21" s="22"/>
      <c r="H21" s="23"/>
      <c r="I21" s="23"/>
      <c r="J21" s="19"/>
      <c r="K21" s="2"/>
      <c r="L21" s="2"/>
    </row>
    <row r="22" spans="3:12" s="8" customFormat="1" ht="21" customHeight="1" x14ac:dyDescent="0.2">
      <c r="C22" s="49">
        <v>10</v>
      </c>
      <c r="D22" s="62" t="str">
        <f>CONCATENATE('Liste des élèves'!D22," ",'Liste des élèves'!E22)</f>
        <v xml:space="preserve"> </v>
      </c>
      <c r="E22" s="63"/>
      <c r="F22" s="64"/>
      <c r="G22" s="64"/>
      <c r="H22" s="65"/>
      <c r="I22" s="65"/>
      <c r="J22" s="66"/>
      <c r="K22" s="2"/>
      <c r="L22" s="2"/>
    </row>
    <row r="23" spans="3:12" s="8" customFormat="1" ht="21" customHeight="1" x14ac:dyDescent="0.2">
      <c r="C23" s="49">
        <v>11</v>
      </c>
      <c r="D23" s="24" t="str">
        <f>CONCATENATE('Liste des élèves'!D23," ",'Liste des élèves'!E23)</f>
        <v xml:space="preserve"> </v>
      </c>
      <c r="E23" s="21"/>
      <c r="F23" s="22"/>
      <c r="G23" s="22"/>
      <c r="H23" s="23"/>
      <c r="I23" s="23"/>
      <c r="J23" s="19"/>
      <c r="K23" s="2"/>
      <c r="L23" s="2"/>
    </row>
    <row r="24" spans="3:12" s="8" customFormat="1" ht="21" customHeight="1" x14ac:dyDescent="0.2">
      <c r="C24" s="49">
        <v>12</v>
      </c>
      <c r="D24" s="62" t="str">
        <f>CONCATENATE('Liste des élèves'!D24," ",'Liste des élèves'!E24)</f>
        <v xml:space="preserve"> </v>
      </c>
      <c r="E24" s="63"/>
      <c r="F24" s="64"/>
      <c r="G24" s="64"/>
      <c r="H24" s="65"/>
      <c r="I24" s="65"/>
      <c r="J24" s="66"/>
      <c r="K24" s="2"/>
      <c r="L24" s="2"/>
    </row>
    <row r="25" spans="3:12" s="8" customFormat="1" ht="21" customHeight="1" x14ac:dyDescent="0.2">
      <c r="C25" s="49">
        <v>13</v>
      </c>
      <c r="D25" s="24" t="str">
        <f>CONCATENATE('Liste des élèves'!D25," ",'Liste des élèves'!E25)</f>
        <v xml:space="preserve"> </v>
      </c>
      <c r="E25" s="21"/>
      <c r="F25" s="22"/>
      <c r="G25" s="22"/>
      <c r="H25" s="23"/>
      <c r="I25" s="23"/>
      <c r="J25" s="19"/>
      <c r="K25" s="2"/>
      <c r="L25" s="2"/>
    </row>
    <row r="26" spans="3:12" s="8" customFormat="1" ht="21" customHeight="1" x14ac:dyDescent="0.2">
      <c r="C26" s="49">
        <v>14</v>
      </c>
      <c r="D26" s="62" t="str">
        <f>CONCATENATE('Liste des élèves'!D26," ",'Liste des élèves'!E26)</f>
        <v xml:space="preserve"> </v>
      </c>
      <c r="E26" s="63"/>
      <c r="F26" s="64"/>
      <c r="G26" s="64"/>
      <c r="H26" s="65"/>
      <c r="I26" s="65"/>
      <c r="J26" s="66"/>
      <c r="K26" s="2"/>
      <c r="L26" s="2"/>
    </row>
    <row r="27" spans="3:12" s="8" customFormat="1" ht="21" customHeight="1" x14ac:dyDescent="0.2">
      <c r="C27" s="49">
        <v>15</v>
      </c>
      <c r="D27" s="24" t="str">
        <f>CONCATENATE('Liste des élèves'!D27," ",'Liste des élèves'!E27)</f>
        <v xml:space="preserve"> </v>
      </c>
      <c r="E27" s="21"/>
      <c r="F27" s="22"/>
      <c r="G27" s="22"/>
      <c r="H27" s="23"/>
      <c r="I27" s="23"/>
      <c r="J27" s="19"/>
      <c r="K27" s="2"/>
      <c r="L27" s="2"/>
    </row>
    <row r="28" spans="3:12" s="8" customFormat="1" ht="21" customHeight="1" x14ac:dyDescent="0.2">
      <c r="C28" s="49">
        <v>16</v>
      </c>
      <c r="D28" s="62" t="str">
        <f>CONCATENATE('Liste des élèves'!D28," ",'Liste des élèves'!E28)</f>
        <v xml:space="preserve"> </v>
      </c>
      <c r="E28" s="63"/>
      <c r="F28" s="64"/>
      <c r="G28" s="64"/>
      <c r="H28" s="65"/>
      <c r="I28" s="65"/>
      <c r="J28" s="66"/>
      <c r="K28" s="2"/>
      <c r="L28" s="2"/>
    </row>
    <row r="29" spans="3:12" s="8" customFormat="1" ht="21" customHeight="1" x14ac:dyDescent="0.2">
      <c r="C29" s="49">
        <v>17</v>
      </c>
      <c r="D29" s="24" t="str">
        <f>CONCATENATE('Liste des élèves'!D29," ",'Liste des élèves'!E29)</f>
        <v xml:space="preserve"> </v>
      </c>
      <c r="E29" s="21"/>
      <c r="F29" s="22"/>
      <c r="G29" s="22"/>
      <c r="H29" s="23"/>
      <c r="I29" s="23"/>
      <c r="J29" s="19"/>
      <c r="K29" s="2"/>
      <c r="L29" s="2"/>
    </row>
    <row r="30" spans="3:12" s="8" customFormat="1" ht="21" customHeight="1" x14ac:dyDescent="0.2">
      <c r="C30" s="49">
        <v>18</v>
      </c>
      <c r="D30" s="62" t="str">
        <f>CONCATENATE('Liste des élèves'!D30," ",'Liste des élèves'!E30)</f>
        <v xml:space="preserve"> </v>
      </c>
      <c r="E30" s="63"/>
      <c r="F30" s="64"/>
      <c r="G30" s="64"/>
      <c r="H30" s="65"/>
      <c r="I30" s="65"/>
      <c r="J30" s="66"/>
      <c r="K30" s="2"/>
      <c r="L30" s="2"/>
    </row>
    <row r="31" spans="3:12" s="8" customFormat="1" ht="21" customHeight="1" x14ac:dyDescent="0.2">
      <c r="C31" s="49">
        <v>19</v>
      </c>
      <c r="D31" s="24" t="str">
        <f>CONCATENATE('Liste des élèves'!D31," ",'Liste des élèves'!E31)</f>
        <v xml:space="preserve"> </v>
      </c>
      <c r="E31" s="21"/>
      <c r="F31" s="22"/>
      <c r="G31" s="22"/>
      <c r="H31" s="23"/>
      <c r="I31" s="23"/>
      <c r="J31" s="19"/>
      <c r="K31" s="2"/>
      <c r="L31" s="2"/>
    </row>
    <row r="32" spans="3:12" s="8" customFormat="1" ht="21" customHeight="1" x14ac:dyDescent="0.2">
      <c r="C32" s="49">
        <v>20</v>
      </c>
      <c r="D32" s="62" t="str">
        <f>CONCATENATE('Liste des élèves'!D32," ",'Liste des élèves'!E32)</f>
        <v xml:space="preserve"> </v>
      </c>
      <c r="E32" s="63"/>
      <c r="F32" s="64"/>
      <c r="G32" s="64"/>
      <c r="H32" s="65"/>
      <c r="I32" s="65"/>
      <c r="J32" s="66"/>
      <c r="K32" s="2"/>
      <c r="L32" s="2"/>
    </row>
    <row r="33" spans="3:12" s="8" customFormat="1" ht="21" customHeight="1" x14ac:dyDescent="0.2">
      <c r="C33" s="49">
        <v>21</v>
      </c>
      <c r="D33" s="24" t="str">
        <f>CONCATENATE('Liste des élèves'!D33," ",'Liste des élèves'!E33)</f>
        <v xml:space="preserve"> </v>
      </c>
      <c r="E33" s="21"/>
      <c r="F33" s="22"/>
      <c r="G33" s="22"/>
      <c r="H33" s="23"/>
      <c r="I33" s="23"/>
      <c r="J33" s="19"/>
      <c r="K33" s="2"/>
      <c r="L33" s="2"/>
    </row>
    <row r="34" spans="3:12" s="8" customFormat="1" ht="21" customHeight="1" x14ac:dyDescent="0.2">
      <c r="C34" s="49">
        <v>22</v>
      </c>
      <c r="D34" s="62" t="str">
        <f>CONCATENATE('Liste des élèves'!D34," ",'Liste des élèves'!E34)</f>
        <v xml:space="preserve"> </v>
      </c>
      <c r="E34" s="63"/>
      <c r="F34" s="64"/>
      <c r="G34" s="64"/>
      <c r="H34" s="65"/>
      <c r="I34" s="65"/>
      <c r="J34" s="66"/>
      <c r="K34" s="2"/>
      <c r="L34" s="2"/>
    </row>
    <row r="35" spans="3:12" s="8" customFormat="1" ht="21" customHeight="1" x14ac:dyDescent="0.2">
      <c r="C35" s="49">
        <v>23</v>
      </c>
      <c r="D35" s="24" t="str">
        <f>CONCATENATE('Liste des élèves'!D35," ",'Liste des élèves'!E35)</f>
        <v xml:space="preserve"> </v>
      </c>
      <c r="E35" s="21"/>
      <c r="F35" s="22"/>
      <c r="G35" s="22"/>
      <c r="H35" s="23"/>
      <c r="I35" s="23"/>
      <c r="J35" s="19"/>
      <c r="K35" s="2"/>
      <c r="L35" s="2"/>
    </row>
    <row r="36" spans="3:12" s="8" customFormat="1" ht="21" customHeight="1" x14ac:dyDescent="0.2">
      <c r="C36" s="49">
        <v>24</v>
      </c>
      <c r="D36" s="62" t="str">
        <f>CONCATENATE('Liste des élèves'!D36," ",'Liste des élèves'!E36)</f>
        <v xml:space="preserve"> </v>
      </c>
      <c r="E36" s="63"/>
      <c r="F36" s="64"/>
      <c r="G36" s="64"/>
      <c r="H36" s="65"/>
      <c r="I36" s="65"/>
      <c r="J36" s="66"/>
      <c r="K36" s="2"/>
      <c r="L36" s="2"/>
    </row>
    <row r="37" spans="3:12" s="8" customFormat="1" ht="21" customHeight="1" x14ac:dyDescent="0.2">
      <c r="C37" s="49">
        <v>25</v>
      </c>
      <c r="D37" s="24" t="str">
        <f>CONCATENATE('Liste des élèves'!D37," ",'Liste des élèves'!E37)</f>
        <v xml:space="preserve"> </v>
      </c>
      <c r="E37" s="21"/>
      <c r="F37" s="22"/>
      <c r="G37" s="22"/>
      <c r="H37" s="23"/>
      <c r="I37" s="23"/>
      <c r="J37" s="19"/>
      <c r="K37" s="2"/>
      <c r="L37" s="2"/>
    </row>
    <row r="38" spans="3:12" s="8" customFormat="1" ht="21" customHeight="1" x14ac:dyDescent="0.2">
      <c r="C38" s="49">
        <v>26</v>
      </c>
      <c r="D38" s="62" t="str">
        <f>CONCATENATE('Liste des élèves'!D38," ",'Liste des élèves'!E38)</f>
        <v xml:space="preserve"> </v>
      </c>
      <c r="E38" s="63"/>
      <c r="F38" s="64"/>
      <c r="G38" s="64"/>
      <c r="H38" s="65"/>
      <c r="I38" s="65"/>
      <c r="J38" s="66"/>
      <c r="K38" s="2"/>
      <c r="L38" s="2"/>
    </row>
    <row r="39" spans="3:12" s="8" customFormat="1" ht="21" customHeight="1" x14ac:dyDescent="0.2">
      <c r="C39" s="50">
        <v>27</v>
      </c>
      <c r="D39" s="24" t="str">
        <f>CONCATENATE('Liste des élèves'!D39," ",'Liste des élèves'!E39)</f>
        <v xml:space="preserve"> </v>
      </c>
      <c r="E39" s="21"/>
      <c r="F39" s="22"/>
      <c r="G39" s="22"/>
      <c r="H39" s="23"/>
      <c r="I39" s="23"/>
      <c r="J39" s="19"/>
      <c r="K39" s="2"/>
      <c r="L39" s="2"/>
    </row>
    <row r="40" spans="3:12" s="8" customFormat="1" ht="21" customHeight="1" x14ac:dyDescent="0.2">
      <c r="C40" s="50">
        <v>28</v>
      </c>
      <c r="D40" s="62" t="str">
        <f>CONCATENATE('Liste des élèves'!D40," ",'Liste des élèves'!E40)</f>
        <v xml:space="preserve"> </v>
      </c>
      <c r="E40" s="63"/>
      <c r="F40" s="64"/>
      <c r="G40" s="64"/>
      <c r="H40" s="65"/>
      <c r="I40" s="65"/>
      <c r="J40" s="66"/>
      <c r="K40" s="2"/>
      <c r="L40" s="2"/>
    </row>
    <row r="41" spans="3:12" s="8" customFormat="1" ht="21" customHeight="1" x14ac:dyDescent="0.2">
      <c r="C41" s="50">
        <v>29</v>
      </c>
      <c r="D41" s="24" t="str">
        <f>CONCATENATE('Liste des élèves'!D41," ",'Liste des élèves'!E41)</f>
        <v xml:space="preserve"> </v>
      </c>
      <c r="E41" s="21"/>
      <c r="F41" s="22"/>
      <c r="G41" s="22"/>
      <c r="H41" s="23"/>
      <c r="I41" s="23"/>
      <c r="J41" s="19"/>
      <c r="K41" s="2"/>
      <c r="L41" s="2"/>
    </row>
    <row r="42" spans="3:12" s="8" customFormat="1" ht="21" customHeight="1" x14ac:dyDescent="0.2">
      <c r="C42" s="51">
        <v>30</v>
      </c>
      <c r="D42" s="62" t="str">
        <f>CONCATENATE('Liste des élèves'!D42," ",'Liste des élèves'!E42)</f>
        <v xml:space="preserve"> </v>
      </c>
      <c r="E42" s="63"/>
      <c r="F42" s="64"/>
      <c r="G42" s="64"/>
      <c r="H42" s="65"/>
      <c r="I42" s="65"/>
      <c r="J42" s="66"/>
      <c r="K42" s="2"/>
      <c r="L42" s="2"/>
    </row>
    <row r="43" spans="3:12" ht="41.45" customHeight="1" x14ac:dyDescent="0.2">
      <c r="C43" s="61"/>
      <c r="D43" s="33" t="s">
        <v>21</v>
      </c>
      <c r="E43" s="35">
        <f>'Liste des élèves'!$H$43-COUNTIF(E13:E42,"x")</f>
        <v>2</v>
      </c>
      <c r="F43" s="35">
        <f>'Liste des élèves'!$H$43-COUNTIF(F13:F42,"x")</f>
        <v>2</v>
      </c>
      <c r="G43" s="35">
        <f>'Liste des élèves'!$H$43-COUNTIF(G13:G42,"x")</f>
        <v>2</v>
      </c>
      <c r="H43" s="35">
        <f>'Liste des élèves'!$H$43-COUNTIF(H13:H42,"x")</f>
        <v>2</v>
      </c>
      <c r="I43" s="34" t="str">
        <f>CONCATENATE(SUM(I13:I42)," €")</f>
        <v>0 €</v>
      </c>
      <c r="J43" s="34" t="str">
        <f>CONCATENATE(SUM(J13:J42)," €")</f>
        <v>0 €</v>
      </c>
    </row>
  </sheetData>
  <sheetProtection sheet="1" objects="1" scenarios="1" selectLockedCells="1"/>
  <mergeCells count="5">
    <mergeCell ref="C6:J7"/>
    <mergeCell ref="C1:J5"/>
    <mergeCell ref="C9:L9"/>
    <mergeCell ref="B11:M11"/>
    <mergeCell ref="K13:M16"/>
  </mergeCells>
  <printOptions horizontalCentered="1" verticalCentered="1"/>
  <pageMargins left="0.23622047244094491" right="0.23622047244094491" top="0.35433070866141736" bottom="0.35433070866141736" header="0.31496062992125984" footer="0.31496062992125984"/>
  <pageSetup paperSize="9" orientation="portrait" r:id="rId1"/>
  <headerFooter>
    <oddFooter>&amp;COdile Aubert - http://www.saintpauldevence.info/leprof2.0/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8" tint="-0.499984740745262"/>
  </sheetPr>
  <dimension ref="A1:P120"/>
  <sheetViews>
    <sheetView showGridLines="0" showRowColHeaders="0" zoomScale="130" zoomScaleNormal="130" workbookViewId="0">
      <selection activeCell="N45" sqref="N45"/>
    </sheetView>
  </sheetViews>
  <sheetFormatPr baseColWidth="10" defaultColWidth="11.85546875" defaultRowHeight="24" customHeight="1" x14ac:dyDescent="0.2"/>
  <cols>
    <col min="1" max="5" width="11.85546875" style="25" customWidth="1"/>
    <col min="6" max="6" width="11.85546875" style="26" customWidth="1"/>
    <col min="7" max="11" width="11.85546875" style="25" customWidth="1"/>
    <col min="12" max="12" width="11.85546875" style="26" customWidth="1"/>
    <col min="13" max="256" width="11.85546875" style="25"/>
    <col min="257" max="268" width="11.85546875" style="25" customWidth="1"/>
    <col min="269" max="512" width="11.85546875" style="25"/>
    <col min="513" max="524" width="11.85546875" style="25" customWidth="1"/>
    <col min="525" max="768" width="11.85546875" style="25"/>
    <col min="769" max="780" width="11.85546875" style="25" customWidth="1"/>
    <col min="781" max="1024" width="11.85546875" style="25"/>
    <col min="1025" max="1036" width="11.85546875" style="25" customWidth="1"/>
    <col min="1037" max="1280" width="11.85546875" style="25"/>
    <col min="1281" max="1292" width="11.85546875" style="25" customWidth="1"/>
    <col min="1293" max="1536" width="11.85546875" style="25"/>
    <col min="1537" max="1548" width="11.85546875" style="25" customWidth="1"/>
    <col min="1549" max="1792" width="11.85546875" style="25"/>
    <col min="1793" max="1804" width="11.85546875" style="25" customWidth="1"/>
    <col min="1805" max="2048" width="11.85546875" style="25"/>
    <col min="2049" max="2060" width="11.85546875" style="25" customWidth="1"/>
    <col min="2061" max="2304" width="11.85546875" style="25"/>
    <col min="2305" max="2316" width="11.85546875" style="25" customWidth="1"/>
    <col min="2317" max="2560" width="11.85546875" style="25"/>
    <col min="2561" max="2572" width="11.85546875" style="25" customWidth="1"/>
    <col min="2573" max="2816" width="11.85546875" style="25"/>
    <col min="2817" max="2828" width="11.85546875" style="25" customWidth="1"/>
    <col min="2829" max="3072" width="11.85546875" style="25"/>
    <col min="3073" max="3084" width="11.85546875" style="25" customWidth="1"/>
    <col min="3085" max="3328" width="11.85546875" style="25"/>
    <col min="3329" max="3340" width="11.85546875" style="25" customWidth="1"/>
    <col min="3341" max="3584" width="11.85546875" style="25"/>
    <col min="3585" max="3596" width="11.85546875" style="25" customWidth="1"/>
    <col min="3597" max="3840" width="11.85546875" style="25"/>
    <col min="3841" max="3852" width="11.85546875" style="25" customWidth="1"/>
    <col min="3853" max="4096" width="11.85546875" style="25"/>
    <col min="4097" max="4108" width="11.85546875" style="25" customWidth="1"/>
    <col min="4109" max="4352" width="11.85546875" style="25"/>
    <col min="4353" max="4364" width="11.85546875" style="25" customWidth="1"/>
    <col min="4365" max="4608" width="11.85546875" style="25"/>
    <col min="4609" max="4620" width="11.85546875" style="25" customWidth="1"/>
    <col min="4621" max="4864" width="11.85546875" style="25"/>
    <col min="4865" max="4876" width="11.85546875" style="25" customWidth="1"/>
    <col min="4877" max="5120" width="11.85546875" style="25"/>
    <col min="5121" max="5132" width="11.85546875" style="25" customWidth="1"/>
    <col min="5133" max="5376" width="11.85546875" style="25"/>
    <col min="5377" max="5388" width="11.85546875" style="25" customWidth="1"/>
    <col min="5389" max="5632" width="11.85546875" style="25"/>
    <col min="5633" max="5644" width="11.85546875" style="25" customWidth="1"/>
    <col min="5645" max="5888" width="11.85546875" style="25"/>
    <col min="5889" max="5900" width="11.85546875" style="25" customWidth="1"/>
    <col min="5901" max="6144" width="11.85546875" style="25"/>
    <col min="6145" max="6156" width="11.85546875" style="25" customWidth="1"/>
    <col min="6157" max="6400" width="11.85546875" style="25"/>
    <col min="6401" max="6412" width="11.85546875" style="25" customWidth="1"/>
    <col min="6413" max="6656" width="11.85546875" style="25"/>
    <col min="6657" max="6668" width="11.85546875" style="25" customWidth="1"/>
    <col min="6669" max="6912" width="11.85546875" style="25"/>
    <col min="6913" max="6924" width="11.85546875" style="25" customWidth="1"/>
    <col min="6925" max="7168" width="11.85546875" style="25"/>
    <col min="7169" max="7180" width="11.85546875" style="25" customWidth="1"/>
    <col min="7181" max="7424" width="11.85546875" style="25"/>
    <col min="7425" max="7436" width="11.85546875" style="25" customWidth="1"/>
    <col min="7437" max="7680" width="11.85546875" style="25"/>
    <col min="7681" max="7692" width="11.85546875" style="25" customWidth="1"/>
    <col min="7693" max="7936" width="11.85546875" style="25"/>
    <col min="7937" max="7948" width="11.85546875" style="25" customWidth="1"/>
    <col min="7949" max="8192" width="11.85546875" style="25"/>
    <col min="8193" max="8204" width="11.85546875" style="25" customWidth="1"/>
    <col min="8205" max="8448" width="11.85546875" style="25"/>
    <col min="8449" max="8460" width="11.85546875" style="25" customWidth="1"/>
    <col min="8461" max="8704" width="11.85546875" style="25"/>
    <col min="8705" max="8716" width="11.85546875" style="25" customWidth="1"/>
    <col min="8717" max="8960" width="11.85546875" style="25"/>
    <col min="8961" max="8972" width="11.85546875" style="25" customWidth="1"/>
    <col min="8973" max="9216" width="11.85546875" style="25"/>
    <col min="9217" max="9228" width="11.85546875" style="25" customWidth="1"/>
    <col min="9229" max="9472" width="11.85546875" style="25"/>
    <col min="9473" max="9484" width="11.85546875" style="25" customWidth="1"/>
    <col min="9485" max="9728" width="11.85546875" style="25"/>
    <col min="9729" max="9740" width="11.85546875" style="25" customWidth="1"/>
    <col min="9741" max="9984" width="11.85546875" style="25"/>
    <col min="9985" max="9996" width="11.85546875" style="25" customWidth="1"/>
    <col min="9997" max="10240" width="11.85546875" style="25"/>
    <col min="10241" max="10252" width="11.85546875" style="25" customWidth="1"/>
    <col min="10253" max="10496" width="11.85546875" style="25"/>
    <col min="10497" max="10508" width="11.85546875" style="25" customWidth="1"/>
    <col min="10509" max="10752" width="11.85546875" style="25"/>
    <col min="10753" max="10764" width="11.85546875" style="25" customWidth="1"/>
    <col min="10765" max="11008" width="11.85546875" style="25"/>
    <col min="11009" max="11020" width="11.85546875" style="25" customWidth="1"/>
    <col min="11021" max="11264" width="11.85546875" style="25"/>
    <col min="11265" max="11276" width="11.85546875" style="25" customWidth="1"/>
    <col min="11277" max="11520" width="11.85546875" style="25"/>
    <col min="11521" max="11532" width="11.85546875" style="25" customWidth="1"/>
    <col min="11533" max="11776" width="11.85546875" style="25"/>
    <col min="11777" max="11788" width="11.85546875" style="25" customWidth="1"/>
    <col min="11789" max="12032" width="11.85546875" style="25"/>
    <col min="12033" max="12044" width="11.85546875" style="25" customWidth="1"/>
    <col min="12045" max="12288" width="11.85546875" style="25"/>
    <col min="12289" max="12300" width="11.85546875" style="25" customWidth="1"/>
    <col min="12301" max="12544" width="11.85546875" style="25"/>
    <col min="12545" max="12556" width="11.85546875" style="25" customWidth="1"/>
    <col min="12557" max="12800" width="11.85546875" style="25"/>
    <col min="12801" max="12812" width="11.85546875" style="25" customWidth="1"/>
    <col min="12813" max="13056" width="11.85546875" style="25"/>
    <col min="13057" max="13068" width="11.85546875" style="25" customWidth="1"/>
    <col min="13069" max="13312" width="11.85546875" style="25"/>
    <col min="13313" max="13324" width="11.85546875" style="25" customWidth="1"/>
    <col min="13325" max="13568" width="11.85546875" style="25"/>
    <col min="13569" max="13580" width="11.85546875" style="25" customWidth="1"/>
    <col min="13581" max="13824" width="11.85546875" style="25"/>
    <col min="13825" max="13836" width="11.85546875" style="25" customWidth="1"/>
    <col min="13837" max="14080" width="11.85546875" style="25"/>
    <col min="14081" max="14092" width="11.85546875" style="25" customWidth="1"/>
    <col min="14093" max="14336" width="11.85546875" style="25"/>
    <col min="14337" max="14348" width="11.85546875" style="25" customWidth="1"/>
    <col min="14349" max="14592" width="11.85546875" style="25"/>
    <col min="14593" max="14604" width="11.85546875" style="25" customWidth="1"/>
    <col min="14605" max="14848" width="11.85546875" style="25"/>
    <col min="14849" max="14860" width="11.85546875" style="25" customWidth="1"/>
    <col min="14861" max="15104" width="11.85546875" style="25"/>
    <col min="15105" max="15116" width="11.85546875" style="25" customWidth="1"/>
    <col min="15117" max="15360" width="11.85546875" style="25"/>
    <col min="15361" max="15372" width="11.85546875" style="25" customWidth="1"/>
    <col min="15373" max="15616" width="11.85546875" style="25"/>
    <col min="15617" max="15628" width="11.85546875" style="25" customWidth="1"/>
    <col min="15629" max="15872" width="11.85546875" style="25"/>
    <col min="15873" max="15884" width="11.85546875" style="25" customWidth="1"/>
    <col min="15885" max="16128" width="11.85546875" style="25"/>
    <col min="16129" max="16140" width="11.85546875" style="25" customWidth="1"/>
    <col min="16141" max="16384" width="11.85546875" style="25"/>
  </cols>
  <sheetData>
    <row r="1" spans="1:16" ht="24" customHeight="1" x14ac:dyDescent="0.2">
      <c r="A1" s="103" t="str">
        <f>CONCATENATE("Coopérative de classe de : ", " ",'Liste des élèves'!$F$4)</f>
        <v xml:space="preserve">Coopérative de classe de :  </v>
      </c>
      <c r="B1" s="103"/>
      <c r="C1" s="103"/>
      <c r="D1" s="103"/>
      <c r="E1" s="37" t="s">
        <v>16</v>
      </c>
      <c r="F1" s="67" t="str">
        <f>CONCATENATE("2020","-",1)</f>
        <v>2020-1</v>
      </c>
      <c r="G1" s="103" t="str">
        <f>CONCATENATE("Coopérative de classe de : ", " ",'Liste des élèves'!$F$4)</f>
        <v xml:space="preserve">Coopérative de classe de :  </v>
      </c>
      <c r="H1" s="103"/>
      <c r="I1" s="103"/>
      <c r="J1" s="103"/>
      <c r="K1" s="37" t="s">
        <v>16</v>
      </c>
      <c r="L1" s="68" t="str">
        <f>CONCATENATE("2020","-",2)</f>
        <v>2020-2</v>
      </c>
    </row>
    <row r="2" spans="1:16" ht="24" customHeight="1" x14ac:dyDescent="0.2">
      <c r="B2" s="25" t="s">
        <v>0</v>
      </c>
      <c r="F2" s="36"/>
      <c r="H2" s="25" t="s">
        <v>0</v>
      </c>
    </row>
    <row r="3" spans="1:16" ht="24" customHeight="1" x14ac:dyDescent="0.2">
      <c r="A3" s="111" t="s">
        <v>19</v>
      </c>
      <c r="B3" s="111"/>
      <c r="C3" s="111"/>
      <c r="D3" s="111"/>
      <c r="E3" s="111"/>
      <c r="F3" s="112"/>
      <c r="G3" s="111" t="s">
        <v>19</v>
      </c>
      <c r="H3" s="111"/>
      <c r="I3" s="111"/>
      <c r="J3" s="111"/>
      <c r="K3" s="111"/>
      <c r="L3" s="111"/>
    </row>
    <row r="4" spans="1:16" ht="24" customHeight="1" x14ac:dyDescent="0.2">
      <c r="A4" s="101" t="str">
        <f>Documents!D13</f>
        <v>Nom1 Prénom1</v>
      </c>
      <c r="B4" s="101"/>
      <c r="C4" s="101"/>
      <c r="D4" s="101"/>
      <c r="E4" s="101"/>
      <c r="F4" s="102"/>
      <c r="G4" s="101" t="str">
        <f>Documents!D14</f>
        <v>Nom2 Prénom2</v>
      </c>
      <c r="H4" s="101"/>
      <c r="I4" s="101"/>
      <c r="J4" s="101"/>
      <c r="K4" s="101"/>
      <c r="L4" s="101"/>
    </row>
    <row r="5" spans="1:16" ht="24" customHeight="1" x14ac:dyDescent="0.2">
      <c r="F5" s="36"/>
    </row>
    <row r="6" spans="1:16" ht="24" customHeight="1" x14ac:dyDescent="0.2">
      <c r="B6" s="113" t="s">
        <v>20</v>
      </c>
      <c r="C6" s="113"/>
      <c r="D6" s="69" t="str">
        <f>CONCATENATE(Documents!J13," €")</f>
        <v xml:space="preserve"> €</v>
      </c>
      <c r="E6" s="37" t="s">
        <v>0</v>
      </c>
      <c r="F6" s="36"/>
      <c r="H6" s="113" t="s">
        <v>20</v>
      </c>
      <c r="I6" s="113"/>
      <c r="J6" s="69" t="str">
        <f>CONCATENATE(Documents!J14," €")</f>
        <v xml:space="preserve"> €</v>
      </c>
      <c r="K6" s="37" t="s">
        <v>0</v>
      </c>
    </row>
    <row r="7" spans="1:16" ht="24" customHeight="1" x14ac:dyDescent="0.2">
      <c r="B7" s="108" t="str">
        <f>CONCATENATE("Signature de ",'Liste des élèves'!$F$4,":")</f>
        <v>Signature de :</v>
      </c>
      <c r="C7" s="108"/>
      <c r="D7" s="108"/>
      <c r="E7" s="104"/>
      <c r="F7" s="105"/>
      <c r="H7" s="108" t="str">
        <f>CONCATENATE("Signature de ",'Liste des élèves'!$F$4,":")</f>
        <v>Signature de :</v>
      </c>
      <c r="I7" s="108"/>
      <c r="J7" s="108"/>
      <c r="K7" s="104"/>
      <c r="L7" s="105"/>
    </row>
    <row r="8" spans="1:16" ht="24" customHeight="1" x14ac:dyDescent="0.2">
      <c r="A8" s="27"/>
      <c r="B8" s="109"/>
      <c r="C8" s="109"/>
      <c r="D8" s="109"/>
      <c r="E8" s="106"/>
      <c r="F8" s="107"/>
      <c r="G8" s="27"/>
      <c r="H8" s="109"/>
      <c r="I8" s="109"/>
      <c r="J8" s="109"/>
      <c r="K8" s="106"/>
      <c r="L8" s="107"/>
    </row>
    <row r="9" spans="1:16" ht="24" customHeight="1" x14ac:dyDescent="0.2">
      <c r="A9" s="103" t="str">
        <f>CONCATENATE("Coopérative de classe de : ", " ",'Liste des élèves'!$F$4)</f>
        <v xml:space="preserve">Coopérative de classe de :  </v>
      </c>
      <c r="B9" s="103"/>
      <c r="C9" s="103"/>
      <c r="D9" s="103"/>
      <c r="E9" s="37" t="s">
        <v>16</v>
      </c>
      <c r="F9" s="67" t="str">
        <f>CONCATENATE("2020","-",3)</f>
        <v>2020-3</v>
      </c>
      <c r="G9" s="103" t="str">
        <f>CONCATENATE("Coopérative de classe de : ", " ",'Liste des élèves'!$F$4)</f>
        <v xml:space="preserve">Coopérative de classe de :  </v>
      </c>
      <c r="H9" s="103"/>
      <c r="I9" s="103"/>
      <c r="J9" s="103"/>
      <c r="K9" s="37" t="s">
        <v>16</v>
      </c>
      <c r="L9" s="68" t="str">
        <f>CONCATENATE("2020","-",4)</f>
        <v>2020-4</v>
      </c>
      <c r="P9" s="25" t="s">
        <v>0</v>
      </c>
    </row>
    <row r="10" spans="1:16" ht="24" customHeight="1" x14ac:dyDescent="0.2">
      <c r="B10" s="25" t="s">
        <v>0</v>
      </c>
      <c r="F10" s="36"/>
      <c r="H10" s="25" t="s">
        <v>0</v>
      </c>
    </row>
    <row r="11" spans="1:16" ht="24" customHeight="1" x14ac:dyDescent="0.2">
      <c r="A11" s="111" t="s">
        <v>19</v>
      </c>
      <c r="B11" s="111"/>
      <c r="C11" s="111"/>
      <c r="D11" s="111"/>
      <c r="E11" s="111"/>
      <c r="F11" s="112"/>
      <c r="G11" s="111" t="s">
        <v>19</v>
      </c>
      <c r="H11" s="111"/>
      <c r="I11" s="111"/>
      <c r="J11" s="111"/>
      <c r="K11" s="111"/>
      <c r="L11" s="111"/>
    </row>
    <row r="12" spans="1:16" ht="24" customHeight="1" x14ac:dyDescent="0.2">
      <c r="A12" s="101" t="str">
        <f>Documents!D15</f>
        <v xml:space="preserve"> </v>
      </c>
      <c r="B12" s="101"/>
      <c r="C12" s="101"/>
      <c r="D12" s="101"/>
      <c r="E12" s="101"/>
      <c r="F12" s="102"/>
      <c r="G12" s="101" t="str">
        <f>Documents!D16</f>
        <v xml:space="preserve"> </v>
      </c>
      <c r="H12" s="101"/>
      <c r="I12" s="101"/>
      <c r="J12" s="101"/>
      <c r="K12" s="101"/>
      <c r="L12" s="101"/>
    </row>
    <row r="13" spans="1:16" ht="24" customHeight="1" x14ac:dyDescent="0.2">
      <c r="F13" s="36"/>
    </row>
    <row r="14" spans="1:16" ht="24" customHeight="1" x14ac:dyDescent="0.2">
      <c r="B14" s="113" t="s">
        <v>20</v>
      </c>
      <c r="C14" s="113"/>
      <c r="D14" s="69" t="str">
        <f>CONCATENATE(Documents!J15," €")</f>
        <v xml:space="preserve"> €</v>
      </c>
      <c r="E14" s="37" t="s">
        <v>0</v>
      </c>
      <c r="F14" s="36"/>
      <c r="H14" s="113" t="s">
        <v>20</v>
      </c>
      <c r="I14" s="113"/>
      <c r="J14" s="69" t="str">
        <f>CONCATENATE(Documents!J16," €")</f>
        <v xml:space="preserve"> €</v>
      </c>
      <c r="K14" s="37" t="s">
        <v>0</v>
      </c>
    </row>
    <row r="15" spans="1:16" ht="24" customHeight="1" x14ac:dyDescent="0.2">
      <c r="B15" s="108" t="str">
        <f>CONCATENATE("Signature de ",'Liste des élèves'!$F$4,":")</f>
        <v>Signature de :</v>
      </c>
      <c r="C15" s="108"/>
      <c r="D15" s="108"/>
      <c r="E15" s="104"/>
      <c r="F15" s="105"/>
      <c r="H15" s="108" t="str">
        <f>CONCATENATE("Signature de ",'Liste des élèves'!$F$4,":")</f>
        <v>Signature de :</v>
      </c>
      <c r="I15" s="108"/>
      <c r="J15" s="108"/>
      <c r="K15" s="104"/>
      <c r="L15" s="105"/>
    </row>
    <row r="16" spans="1:16" ht="24" customHeight="1" x14ac:dyDescent="0.2">
      <c r="A16" s="27"/>
      <c r="B16" s="109"/>
      <c r="C16" s="109"/>
      <c r="D16" s="109"/>
      <c r="E16" s="106"/>
      <c r="F16" s="107"/>
      <c r="G16" s="27"/>
      <c r="H16" s="109"/>
      <c r="I16" s="109"/>
      <c r="J16" s="109"/>
      <c r="K16" s="106"/>
      <c r="L16" s="107"/>
    </row>
    <row r="17" spans="1:12" ht="24" customHeight="1" x14ac:dyDescent="0.2">
      <c r="A17" s="110" t="str">
        <f>CONCATENATE("Coopérative de classe de : ", " ",'Liste des élèves'!$F$4)</f>
        <v xml:space="preserve">Coopérative de classe de :  </v>
      </c>
      <c r="B17" s="110"/>
      <c r="C17" s="110"/>
      <c r="D17" s="110"/>
      <c r="E17" s="28" t="s">
        <v>16</v>
      </c>
      <c r="F17" s="70" t="str">
        <f>CONCATENATE("2020","-",5)</f>
        <v>2020-5</v>
      </c>
      <c r="G17" s="110" t="str">
        <f>CONCATENATE("Coopérative de classe de : ", " ",'Liste des élèves'!$F$4)</f>
        <v xml:space="preserve">Coopérative de classe de :  </v>
      </c>
      <c r="H17" s="110"/>
      <c r="I17" s="110"/>
      <c r="J17" s="110"/>
      <c r="K17" s="28" t="s">
        <v>16</v>
      </c>
      <c r="L17" s="71" t="str">
        <f>CONCATENATE("2020","-",6)</f>
        <v>2020-6</v>
      </c>
    </row>
    <row r="18" spans="1:12" ht="24" customHeight="1" x14ac:dyDescent="0.2">
      <c r="B18" s="25" t="s">
        <v>0</v>
      </c>
      <c r="F18" s="36"/>
      <c r="H18" s="25" t="s">
        <v>0</v>
      </c>
    </row>
    <row r="19" spans="1:12" ht="24" customHeight="1" x14ac:dyDescent="0.2">
      <c r="A19" s="111" t="s">
        <v>19</v>
      </c>
      <c r="B19" s="111"/>
      <c r="C19" s="111"/>
      <c r="D19" s="111"/>
      <c r="E19" s="111"/>
      <c r="F19" s="112"/>
      <c r="G19" s="111" t="s">
        <v>19</v>
      </c>
      <c r="H19" s="111"/>
      <c r="I19" s="111"/>
      <c r="J19" s="111"/>
      <c r="K19" s="111"/>
      <c r="L19" s="111"/>
    </row>
    <row r="20" spans="1:12" ht="24" customHeight="1" x14ac:dyDescent="0.2">
      <c r="A20" s="101" t="str">
        <f>Documents!D17</f>
        <v xml:space="preserve"> </v>
      </c>
      <c r="B20" s="101"/>
      <c r="C20" s="101"/>
      <c r="D20" s="101"/>
      <c r="E20" s="101"/>
      <c r="F20" s="102"/>
      <c r="G20" s="101" t="str">
        <f>Documents!D18</f>
        <v xml:space="preserve"> </v>
      </c>
      <c r="H20" s="101"/>
      <c r="I20" s="101"/>
      <c r="J20" s="101"/>
      <c r="K20" s="101"/>
      <c r="L20" s="101"/>
    </row>
    <row r="21" spans="1:12" ht="24" customHeight="1" x14ac:dyDescent="0.2">
      <c r="F21" s="36"/>
    </row>
    <row r="22" spans="1:12" ht="24" customHeight="1" x14ac:dyDescent="0.2">
      <c r="B22" s="113" t="s">
        <v>20</v>
      </c>
      <c r="C22" s="113"/>
      <c r="D22" s="69" t="str">
        <f>CONCATENATE(Documents!J17," €")</f>
        <v xml:space="preserve"> €</v>
      </c>
      <c r="E22" s="37" t="s">
        <v>0</v>
      </c>
      <c r="F22" s="36"/>
      <c r="H22" s="113" t="s">
        <v>20</v>
      </c>
      <c r="I22" s="113"/>
      <c r="J22" s="69" t="str">
        <f>CONCATENATE(Documents!J18," €")</f>
        <v xml:space="preserve"> €</v>
      </c>
      <c r="K22" s="37" t="s">
        <v>0</v>
      </c>
    </row>
    <row r="23" spans="1:12" ht="24" customHeight="1" x14ac:dyDescent="0.2">
      <c r="B23" s="108" t="str">
        <f>CONCATENATE("Signature de ",'Liste des élèves'!$F$4,":")</f>
        <v>Signature de :</v>
      </c>
      <c r="C23" s="108"/>
      <c r="D23" s="108"/>
      <c r="E23" s="104"/>
      <c r="F23" s="105"/>
      <c r="H23" s="108" t="str">
        <f>CONCATENATE("Signature de ",'Liste des élèves'!$F$4,":")</f>
        <v>Signature de :</v>
      </c>
      <c r="I23" s="108"/>
      <c r="J23" s="108"/>
      <c r="K23" s="104"/>
      <c r="L23" s="105"/>
    </row>
    <row r="24" spans="1:12" ht="24" customHeight="1" x14ac:dyDescent="0.2">
      <c r="B24" s="108"/>
      <c r="C24" s="108"/>
      <c r="D24" s="108"/>
      <c r="E24" s="106"/>
      <c r="F24" s="107"/>
      <c r="H24" s="108"/>
      <c r="I24" s="108"/>
      <c r="J24" s="108"/>
      <c r="K24" s="106"/>
      <c r="L24" s="107"/>
    </row>
    <row r="25" spans="1:12" ht="24" customHeight="1" x14ac:dyDescent="0.2">
      <c r="A25" s="103" t="str">
        <f>CONCATENATE("Coopérative de classe de : ", " ",'Liste des élèves'!$F$4)</f>
        <v xml:space="preserve">Coopérative de classe de :  </v>
      </c>
      <c r="B25" s="103"/>
      <c r="C25" s="103"/>
      <c r="D25" s="103"/>
      <c r="E25" s="37" t="s">
        <v>16</v>
      </c>
      <c r="F25" s="67" t="str">
        <f>CONCATENATE("2020","-",7)</f>
        <v>2020-7</v>
      </c>
      <c r="G25" s="103" t="str">
        <f>CONCATENATE("Coopérative de classe de : ", " ",'Liste des élèves'!$F$4)</f>
        <v xml:space="preserve">Coopérative de classe de :  </v>
      </c>
      <c r="H25" s="103"/>
      <c r="I25" s="103"/>
      <c r="J25" s="103"/>
      <c r="K25" s="37" t="s">
        <v>16</v>
      </c>
      <c r="L25" s="68" t="str">
        <f>CONCATENATE("2020","-",8)</f>
        <v>2020-8</v>
      </c>
    </row>
    <row r="26" spans="1:12" ht="24" customHeight="1" x14ac:dyDescent="0.2">
      <c r="B26" s="25" t="s">
        <v>0</v>
      </c>
      <c r="F26" s="36"/>
      <c r="H26" s="25" t="s">
        <v>0</v>
      </c>
    </row>
    <row r="27" spans="1:12" ht="24" customHeight="1" x14ac:dyDescent="0.2">
      <c r="A27" s="111" t="s">
        <v>19</v>
      </c>
      <c r="B27" s="111"/>
      <c r="C27" s="111"/>
      <c r="D27" s="111"/>
      <c r="E27" s="111"/>
      <c r="F27" s="112"/>
      <c r="G27" s="111" t="s">
        <v>19</v>
      </c>
      <c r="H27" s="111"/>
      <c r="I27" s="111"/>
      <c r="J27" s="111"/>
      <c r="K27" s="111"/>
      <c r="L27" s="111"/>
    </row>
    <row r="28" spans="1:12" ht="24" customHeight="1" x14ac:dyDescent="0.2">
      <c r="A28" s="101" t="str">
        <f>Documents!D19</f>
        <v xml:space="preserve"> </v>
      </c>
      <c r="B28" s="101"/>
      <c r="C28" s="101"/>
      <c r="D28" s="101"/>
      <c r="E28" s="101"/>
      <c r="F28" s="102"/>
      <c r="G28" s="101" t="str">
        <f>Documents!D20</f>
        <v xml:space="preserve"> </v>
      </c>
      <c r="H28" s="101"/>
      <c r="I28" s="101"/>
      <c r="J28" s="101"/>
      <c r="K28" s="101"/>
      <c r="L28" s="101"/>
    </row>
    <row r="29" spans="1:12" ht="24" customHeight="1" x14ac:dyDescent="0.2">
      <c r="F29" s="36"/>
    </row>
    <row r="30" spans="1:12" ht="24" customHeight="1" x14ac:dyDescent="0.2">
      <c r="B30" s="113" t="s">
        <v>20</v>
      </c>
      <c r="C30" s="113"/>
      <c r="D30" s="69" t="str">
        <f>CONCATENATE(Documents!J19," €")</f>
        <v xml:space="preserve"> €</v>
      </c>
      <c r="E30" s="37" t="s">
        <v>0</v>
      </c>
      <c r="F30" s="36"/>
      <c r="H30" s="113" t="s">
        <v>20</v>
      </c>
      <c r="I30" s="113"/>
      <c r="J30" s="69" t="str">
        <f>CONCATENATE(Documents!J20," €")</f>
        <v xml:space="preserve"> €</v>
      </c>
      <c r="K30" s="37" t="s">
        <v>0</v>
      </c>
    </row>
    <row r="31" spans="1:12" ht="24" customHeight="1" x14ac:dyDescent="0.2">
      <c r="B31" s="108" t="str">
        <f>CONCATENATE("Signature de ",'Liste des élèves'!$F$4,":")</f>
        <v>Signature de :</v>
      </c>
      <c r="C31" s="108"/>
      <c r="D31" s="108"/>
      <c r="E31" s="104"/>
      <c r="F31" s="105"/>
      <c r="H31" s="108" t="str">
        <f>CONCATENATE("Signature de ",'Liste des élèves'!$F$4,":")</f>
        <v>Signature de :</v>
      </c>
      <c r="I31" s="108"/>
      <c r="J31" s="108"/>
      <c r="K31" s="104"/>
      <c r="L31" s="105"/>
    </row>
    <row r="32" spans="1:12" ht="24" customHeight="1" x14ac:dyDescent="0.2">
      <c r="A32" s="27"/>
      <c r="B32" s="109"/>
      <c r="C32" s="109"/>
      <c r="D32" s="109"/>
      <c r="E32" s="106"/>
      <c r="F32" s="107"/>
      <c r="G32" s="27"/>
      <c r="H32" s="109"/>
      <c r="I32" s="109"/>
      <c r="J32" s="109"/>
      <c r="K32" s="106"/>
      <c r="L32" s="107"/>
    </row>
    <row r="33" spans="1:12" ht="24" customHeight="1" x14ac:dyDescent="0.2">
      <c r="A33" s="103" t="str">
        <f>CONCATENATE("Coopérative de classe de : ", " ",'Liste des élèves'!$F$4)</f>
        <v xml:space="preserve">Coopérative de classe de :  </v>
      </c>
      <c r="B33" s="103"/>
      <c r="C33" s="103"/>
      <c r="D33" s="103"/>
      <c r="E33" s="37" t="s">
        <v>16</v>
      </c>
      <c r="F33" s="67" t="str">
        <f>CONCATENATE("2020","-",9)</f>
        <v>2020-9</v>
      </c>
      <c r="G33" s="103" t="str">
        <f>CONCATENATE("Coopérative de classe de : ", " ",'Liste des élèves'!$F$4)</f>
        <v xml:space="preserve">Coopérative de classe de :  </v>
      </c>
      <c r="H33" s="103"/>
      <c r="I33" s="103"/>
      <c r="J33" s="103"/>
      <c r="K33" s="37" t="s">
        <v>16</v>
      </c>
      <c r="L33" s="68" t="str">
        <f>CONCATENATE("2020","-",10)</f>
        <v>2020-10</v>
      </c>
    </row>
    <row r="34" spans="1:12" ht="24" customHeight="1" x14ac:dyDescent="0.2">
      <c r="B34" s="25" t="s">
        <v>0</v>
      </c>
      <c r="F34" s="36"/>
      <c r="H34" s="25" t="s">
        <v>0</v>
      </c>
    </row>
    <row r="35" spans="1:12" ht="24" customHeight="1" x14ac:dyDescent="0.2">
      <c r="A35" s="111" t="s">
        <v>19</v>
      </c>
      <c r="B35" s="111"/>
      <c r="C35" s="111"/>
      <c r="D35" s="111"/>
      <c r="E35" s="111"/>
      <c r="F35" s="112"/>
      <c r="G35" s="111" t="s">
        <v>19</v>
      </c>
      <c r="H35" s="111"/>
      <c r="I35" s="111"/>
      <c r="J35" s="111"/>
      <c r="K35" s="111"/>
      <c r="L35" s="111"/>
    </row>
    <row r="36" spans="1:12" ht="24" customHeight="1" x14ac:dyDescent="0.2">
      <c r="A36" s="101" t="str">
        <f>Documents!D21</f>
        <v xml:space="preserve"> </v>
      </c>
      <c r="B36" s="101"/>
      <c r="C36" s="101"/>
      <c r="D36" s="101"/>
      <c r="E36" s="101"/>
      <c r="F36" s="102"/>
      <c r="G36" s="101" t="str">
        <f>Documents!D22</f>
        <v xml:space="preserve"> </v>
      </c>
      <c r="H36" s="101"/>
      <c r="I36" s="101"/>
      <c r="J36" s="101"/>
      <c r="K36" s="101"/>
      <c r="L36" s="101"/>
    </row>
    <row r="37" spans="1:12" ht="24" customHeight="1" x14ac:dyDescent="0.2">
      <c r="F37" s="36"/>
    </row>
    <row r="38" spans="1:12" ht="24" customHeight="1" x14ac:dyDescent="0.2">
      <c r="B38" s="113" t="s">
        <v>20</v>
      </c>
      <c r="C38" s="113"/>
      <c r="D38" s="69" t="str">
        <f>CONCATENATE(Documents!J21," €")</f>
        <v xml:space="preserve"> €</v>
      </c>
      <c r="E38" s="37" t="s">
        <v>0</v>
      </c>
      <c r="F38" s="36"/>
      <c r="H38" s="113" t="s">
        <v>20</v>
      </c>
      <c r="I38" s="113"/>
      <c r="J38" s="69" t="str">
        <f>CONCATENATE(Documents!J22," €")</f>
        <v xml:space="preserve"> €</v>
      </c>
      <c r="K38" s="37" t="s">
        <v>0</v>
      </c>
    </row>
    <row r="39" spans="1:12" ht="24" customHeight="1" x14ac:dyDescent="0.2">
      <c r="B39" s="108" t="str">
        <f>CONCATENATE("Signature de ",'Liste des élèves'!$F$4,":")</f>
        <v>Signature de :</v>
      </c>
      <c r="C39" s="108"/>
      <c r="D39" s="108"/>
      <c r="E39" s="104"/>
      <c r="F39" s="105"/>
      <c r="H39" s="108" t="str">
        <f>CONCATENATE("Signature de ",'Liste des élèves'!$F$4,":")</f>
        <v>Signature de :</v>
      </c>
      <c r="I39" s="108"/>
      <c r="J39" s="108"/>
      <c r="K39" s="104"/>
      <c r="L39" s="105"/>
    </row>
    <row r="40" spans="1:12" ht="24" customHeight="1" x14ac:dyDescent="0.2">
      <c r="A40" s="27"/>
      <c r="B40" s="109"/>
      <c r="C40" s="109"/>
      <c r="D40" s="109"/>
      <c r="E40" s="106"/>
      <c r="F40" s="107"/>
      <c r="G40" s="27"/>
      <c r="H40" s="109"/>
      <c r="I40" s="109"/>
      <c r="J40" s="109"/>
      <c r="K40" s="106"/>
      <c r="L40" s="107"/>
    </row>
    <row r="41" spans="1:12" ht="24" customHeight="1" x14ac:dyDescent="0.2">
      <c r="A41" s="110" t="str">
        <f>CONCATENATE("Coopérative de classe de : ", " ",'Liste des élèves'!$F$4)</f>
        <v xml:space="preserve">Coopérative de classe de :  </v>
      </c>
      <c r="B41" s="110"/>
      <c r="C41" s="110"/>
      <c r="D41" s="110"/>
      <c r="E41" s="28" t="s">
        <v>16</v>
      </c>
      <c r="F41" s="70" t="str">
        <f>CONCATENATE("2020","-",11)</f>
        <v>2020-11</v>
      </c>
      <c r="G41" s="110" t="str">
        <f>CONCATENATE("Coopérative de classe de : ", " ",'Liste des élèves'!$F$4)</f>
        <v xml:space="preserve">Coopérative de classe de :  </v>
      </c>
      <c r="H41" s="110"/>
      <c r="I41" s="110"/>
      <c r="J41" s="110"/>
      <c r="K41" s="28" t="s">
        <v>16</v>
      </c>
      <c r="L41" s="71" t="str">
        <f>CONCATENATE("2020","-",12)</f>
        <v>2020-12</v>
      </c>
    </row>
    <row r="42" spans="1:12" ht="24" customHeight="1" x14ac:dyDescent="0.2">
      <c r="B42" s="25" t="s">
        <v>0</v>
      </c>
      <c r="F42" s="36"/>
      <c r="H42" s="25" t="s">
        <v>0</v>
      </c>
    </row>
    <row r="43" spans="1:12" ht="24" customHeight="1" x14ac:dyDescent="0.2">
      <c r="A43" s="111" t="s">
        <v>19</v>
      </c>
      <c r="B43" s="111"/>
      <c r="C43" s="111"/>
      <c r="D43" s="111"/>
      <c r="E43" s="111"/>
      <c r="F43" s="112"/>
      <c r="G43" s="111" t="s">
        <v>19</v>
      </c>
      <c r="H43" s="111"/>
      <c r="I43" s="111"/>
      <c r="J43" s="111"/>
      <c r="K43" s="111"/>
      <c r="L43" s="111"/>
    </row>
    <row r="44" spans="1:12" ht="24" customHeight="1" x14ac:dyDescent="0.2">
      <c r="A44" s="101" t="str">
        <f>Documents!D23</f>
        <v xml:space="preserve"> </v>
      </c>
      <c r="B44" s="101"/>
      <c r="C44" s="101"/>
      <c r="D44" s="101"/>
      <c r="E44" s="101"/>
      <c r="F44" s="102"/>
      <c r="G44" s="101" t="str">
        <f>Documents!D24</f>
        <v xml:space="preserve"> </v>
      </c>
      <c r="H44" s="101"/>
      <c r="I44" s="101"/>
      <c r="J44" s="101"/>
      <c r="K44" s="101"/>
      <c r="L44" s="101"/>
    </row>
    <row r="45" spans="1:12" ht="24" customHeight="1" x14ac:dyDescent="0.2">
      <c r="F45" s="36"/>
    </row>
    <row r="46" spans="1:12" ht="24" customHeight="1" x14ac:dyDescent="0.2">
      <c r="B46" s="113" t="s">
        <v>20</v>
      </c>
      <c r="C46" s="113"/>
      <c r="D46" s="69" t="str">
        <f>CONCATENATE(Documents!J23," €")</f>
        <v xml:space="preserve"> €</v>
      </c>
      <c r="E46" s="37" t="s">
        <v>0</v>
      </c>
      <c r="F46" s="36"/>
      <c r="H46" s="113" t="s">
        <v>20</v>
      </c>
      <c r="I46" s="113"/>
      <c r="J46" s="69" t="str">
        <f>CONCATENATE(Documents!J24," €")</f>
        <v xml:space="preserve"> €</v>
      </c>
      <c r="K46" s="37" t="s">
        <v>0</v>
      </c>
    </row>
    <row r="47" spans="1:12" ht="24" customHeight="1" x14ac:dyDescent="0.2">
      <c r="B47" s="108" t="str">
        <f>CONCATENATE("Signature de ",'Liste des élèves'!$F$4,":")</f>
        <v>Signature de :</v>
      </c>
      <c r="C47" s="108"/>
      <c r="D47" s="108"/>
      <c r="E47" s="104"/>
      <c r="F47" s="105"/>
      <c r="H47" s="108" t="str">
        <f>CONCATENATE("Signature de ",'Liste des élèves'!$F$4,":")</f>
        <v>Signature de :</v>
      </c>
      <c r="I47" s="108"/>
      <c r="J47" s="108"/>
      <c r="K47" s="104"/>
      <c r="L47" s="105"/>
    </row>
    <row r="48" spans="1:12" ht="24" customHeight="1" x14ac:dyDescent="0.2">
      <c r="B48" s="108"/>
      <c r="C48" s="108"/>
      <c r="D48" s="108"/>
      <c r="E48" s="106"/>
      <c r="F48" s="107"/>
      <c r="H48" s="108"/>
      <c r="I48" s="108"/>
      <c r="J48" s="108"/>
      <c r="K48" s="106"/>
      <c r="L48" s="107"/>
    </row>
    <row r="49" spans="1:12" ht="24" customHeight="1" x14ac:dyDescent="0.2">
      <c r="A49" s="103" t="str">
        <f>CONCATENATE("Coopérative de classe de : ", " ",'Liste des élèves'!$F$4)</f>
        <v xml:space="preserve">Coopérative de classe de :  </v>
      </c>
      <c r="B49" s="103"/>
      <c r="C49" s="103"/>
      <c r="D49" s="103"/>
      <c r="E49" s="37" t="s">
        <v>16</v>
      </c>
      <c r="F49" s="67" t="str">
        <f>CONCATENATE("2020","-",13)</f>
        <v>2020-13</v>
      </c>
      <c r="G49" s="103" t="str">
        <f>CONCATENATE("Coopérative de classe de : ", " ",'Liste des élèves'!$F$4)</f>
        <v xml:space="preserve">Coopérative de classe de :  </v>
      </c>
      <c r="H49" s="103"/>
      <c r="I49" s="103"/>
      <c r="J49" s="103"/>
      <c r="K49" s="37" t="s">
        <v>16</v>
      </c>
      <c r="L49" s="68" t="str">
        <f>CONCATENATE("2020","-",14)</f>
        <v>2020-14</v>
      </c>
    </row>
    <row r="50" spans="1:12" ht="24" customHeight="1" x14ac:dyDescent="0.2">
      <c r="B50" s="25" t="s">
        <v>0</v>
      </c>
      <c r="F50" s="36"/>
      <c r="H50" s="25" t="s">
        <v>0</v>
      </c>
    </row>
    <row r="51" spans="1:12" ht="24" customHeight="1" x14ac:dyDescent="0.2">
      <c r="A51" s="111" t="s">
        <v>19</v>
      </c>
      <c r="B51" s="111"/>
      <c r="C51" s="111"/>
      <c r="D51" s="111"/>
      <c r="E51" s="111"/>
      <c r="F51" s="112"/>
      <c r="G51" s="111" t="s">
        <v>19</v>
      </c>
      <c r="H51" s="111"/>
      <c r="I51" s="111"/>
      <c r="J51" s="111"/>
      <c r="K51" s="111"/>
      <c r="L51" s="111"/>
    </row>
    <row r="52" spans="1:12" ht="24" customHeight="1" x14ac:dyDescent="0.2">
      <c r="A52" s="101" t="str">
        <f>Documents!D25</f>
        <v xml:space="preserve"> </v>
      </c>
      <c r="B52" s="101"/>
      <c r="C52" s="101"/>
      <c r="D52" s="101"/>
      <c r="E52" s="101"/>
      <c r="F52" s="102"/>
      <c r="G52" s="101" t="str">
        <f>Documents!D26</f>
        <v xml:space="preserve"> </v>
      </c>
      <c r="H52" s="101"/>
      <c r="I52" s="101"/>
      <c r="J52" s="101"/>
      <c r="K52" s="101"/>
      <c r="L52" s="101"/>
    </row>
    <row r="53" spans="1:12" ht="24" customHeight="1" x14ac:dyDescent="0.2">
      <c r="F53" s="36"/>
    </row>
    <row r="54" spans="1:12" ht="24" customHeight="1" x14ac:dyDescent="0.2">
      <c r="B54" s="113" t="s">
        <v>20</v>
      </c>
      <c r="C54" s="113"/>
      <c r="D54" s="69" t="str">
        <f>CONCATENATE(Documents!J25," €")</f>
        <v xml:space="preserve"> €</v>
      </c>
      <c r="E54" s="37" t="s">
        <v>0</v>
      </c>
      <c r="F54" s="36"/>
      <c r="H54" s="113" t="s">
        <v>20</v>
      </c>
      <c r="I54" s="113"/>
      <c r="J54" s="69" t="str">
        <f>CONCATENATE(Documents!J26," €")</f>
        <v xml:space="preserve"> €</v>
      </c>
      <c r="K54" s="37" t="s">
        <v>0</v>
      </c>
    </row>
    <row r="55" spans="1:12" ht="24" customHeight="1" x14ac:dyDescent="0.2">
      <c r="B55" s="108" t="str">
        <f>CONCATENATE("Signature de ",'Liste des élèves'!$F$4,":")</f>
        <v>Signature de :</v>
      </c>
      <c r="C55" s="108"/>
      <c r="D55" s="108"/>
      <c r="E55" s="104"/>
      <c r="F55" s="105"/>
      <c r="H55" s="108" t="str">
        <f>CONCATENATE("Signature de ",'Liste des élèves'!$F$4,":")</f>
        <v>Signature de :</v>
      </c>
      <c r="I55" s="108"/>
      <c r="J55" s="108"/>
      <c r="K55" s="104"/>
      <c r="L55" s="105"/>
    </row>
    <row r="56" spans="1:12" ht="24" customHeight="1" x14ac:dyDescent="0.2">
      <c r="A56" s="27"/>
      <c r="B56" s="109"/>
      <c r="C56" s="109"/>
      <c r="D56" s="109"/>
      <c r="E56" s="106"/>
      <c r="F56" s="107"/>
      <c r="G56" s="27"/>
      <c r="H56" s="109"/>
      <c r="I56" s="109"/>
      <c r="J56" s="109"/>
      <c r="K56" s="106"/>
      <c r="L56" s="107"/>
    </row>
    <row r="57" spans="1:12" ht="24" customHeight="1" x14ac:dyDescent="0.2">
      <c r="A57" s="103" t="str">
        <f>CONCATENATE("Coopérative de classe de : ", " ",'Liste des élèves'!$F$4)</f>
        <v xml:space="preserve">Coopérative de classe de :  </v>
      </c>
      <c r="B57" s="103"/>
      <c r="C57" s="103"/>
      <c r="D57" s="103"/>
      <c r="E57" s="37" t="s">
        <v>16</v>
      </c>
      <c r="F57" s="67" t="str">
        <f>CONCATENATE("2020","-",15)</f>
        <v>2020-15</v>
      </c>
      <c r="G57" s="103" t="str">
        <f>CONCATENATE("Coopérative de classe de : ", " ",'Liste des élèves'!$F$4)</f>
        <v xml:space="preserve">Coopérative de classe de :  </v>
      </c>
      <c r="H57" s="103"/>
      <c r="I57" s="103"/>
      <c r="J57" s="103"/>
      <c r="K57" s="37" t="s">
        <v>16</v>
      </c>
      <c r="L57" s="68" t="str">
        <f>CONCATENATE("2020","-",16)</f>
        <v>2020-16</v>
      </c>
    </row>
    <row r="58" spans="1:12" ht="24" customHeight="1" x14ac:dyDescent="0.2">
      <c r="B58" s="25" t="s">
        <v>0</v>
      </c>
      <c r="F58" s="36"/>
      <c r="H58" s="25" t="s">
        <v>0</v>
      </c>
    </row>
    <row r="59" spans="1:12" ht="24" customHeight="1" x14ac:dyDescent="0.2">
      <c r="A59" s="111" t="s">
        <v>19</v>
      </c>
      <c r="B59" s="111"/>
      <c r="C59" s="111"/>
      <c r="D59" s="111"/>
      <c r="E59" s="111"/>
      <c r="F59" s="112"/>
      <c r="G59" s="111" t="s">
        <v>19</v>
      </c>
      <c r="H59" s="111"/>
      <c r="I59" s="111"/>
      <c r="J59" s="111"/>
      <c r="K59" s="111"/>
      <c r="L59" s="111"/>
    </row>
    <row r="60" spans="1:12" ht="24" customHeight="1" x14ac:dyDescent="0.2">
      <c r="A60" s="101" t="str">
        <f>Documents!D27</f>
        <v xml:space="preserve"> </v>
      </c>
      <c r="B60" s="101"/>
      <c r="C60" s="101"/>
      <c r="D60" s="101"/>
      <c r="E60" s="101"/>
      <c r="F60" s="102"/>
      <c r="G60" s="101" t="str">
        <f>Documents!D28</f>
        <v xml:space="preserve"> </v>
      </c>
      <c r="H60" s="101"/>
      <c r="I60" s="101"/>
      <c r="J60" s="101"/>
      <c r="K60" s="101"/>
      <c r="L60" s="101"/>
    </row>
    <row r="61" spans="1:12" ht="24" customHeight="1" x14ac:dyDescent="0.2">
      <c r="F61" s="36"/>
    </row>
    <row r="62" spans="1:12" ht="24" customHeight="1" x14ac:dyDescent="0.2">
      <c r="B62" s="113" t="s">
        <v>20</v>
      </c>
      <c r="C62" s="113"/>
      <c r="D62" s="69" t="str">
        <f>CONCATENATE(Documents!J27," €")</f>
        <v xml:space="preserve"> €</v>
      </c>
      <c r="E62" s="37" t="s">
        <v>0</v>
      </c>
      <c r="F62" s="36"/>
      <c r="H62" s="113" t="s">
        <v>20</v>
      </c>
      <c r="I62" s="113"/>
      <c r="J62" s="69" t="str">
        <f>CONCATENATE(Documents!J28," €")</f>
        <v xml:space="preserve"> €</v>
      </c>
      <c r="K62" s="37" t="s">
        <v>0</v>
      </c>
    </row>
    <row r="63" spans="1:12" ht="24" customHeight="1" x14ac:dyDescent="0.2">
      <c r="B63" s="108" t="str">
        <f>CONCATENATE("Signature de ",'Liste des élèves'!$F$4,":")</f>
        <v>Signature de :</v>
      </c>
      <c r="C63" s="108"/>
      <c r="D63" s="108"/>
      <c r="E63" s="104"/>
      <c r="F63" s="105"/>
      <c r="H63" s="108" t="str">
        <f>CONCATENATE("Signature de ",'Liste des élèves'!$F$4,":")</f>
        <v>Signature de :</v>
      </c>
      <c r="I63" s="108"/>
      <c r="J63" s="108"/>
      <c r="K63" s="104"/>
      <c r="L63" s="105"/>
    </row>
    <row r="64" spans="1:12" ht="24" customHeight="1" x14ac:dyDescent="0.2">
      <c r="A64" s="27"/>
      <c r="B64" s="109"/>
      <c r="C64" s="109"/>
      <c r="D64" s="109"/>
      <c r="E64" s="106"/>
      <c r="F64" s="107"/>
      <c r="G64" s="27"/>
      <c r="H64" s="109"/>
      <c r="I64" s="109"/>
      <c r="J64" s="109"/>
      <c r="K64" s="106"/>
      <c r="L64" s="107"/>
    </row>
    <row r="65" spans="1:12" ht="24" customHeight="1" x14ac:dyDescent="0.2">
      <c r="A65" s="110" t="str">
        <f>CONCATENATE("Coopérative de classe de : ", " ",'Liste des élèves'!$F$4)</f>
        <v xml:space="preserve">Coopérative de classe de :  </v>
      </c>
      <c r="B65" s="110"/>
      <c r="C65" s="110"/>
      <c r="D65" s="110"/>
      <c r="E65" s="28" t="s">
        <v>16</v>
      </c>
      <c r="F65" s="70" t="str">
        <f>CONCATENATE("2020","-",17)</f>
        <v>2020-17</v>
      </c>
      <c r="G65" s="110" t="str">
        <f>CONCATENATE("Coopérative de classe de : ", " ",'Liste des élèves'!$F$4)</f>
        <v xml:space="preserve">Coopérative de classe de :  </v>
      </c>
      <c r="H65" s="110"/>
      <c r="I65" s="110"/>
      <c r="J65" s="110"/>
      <c r="K65" s="28" t="s">
        <v>16</v>
      </c>
      <c r="L65" s="71" t="str">
        <f>CONCATENATE("2020","-",18)</f>
        <v>2020-18</v>
      </c>
    </row>
    <row r="66" spans="1:12" ht="24" customHeight="1" x14ac:dyDescent="0.2">
      <c r="B66" s="25" t="s">
        <v>0</v>
      </c>
      <c r="F66" s="36"/>
      <c r="H66" s="25" t="s">
        <v>0</v>
      </c>
    </row>
    <row r="67" spans="1:12" ht="24" customHeight="1" x14ac:dyDescent="0.2">
      <c r="A67" s="111" t="s">
        <v>19</v>
      </c>
      <c r="B67" s="111"/>
      <c r="C67" s="111"/>
      <c r="D67" s="111"/>
      <c r="E67" s="111"/>
      <c r="F67" s="112"/>
      <c r="G67" s="111" t="s">
        <v>19</v>
      </c>
      <c r="H67" s="111"/>
      <c r="I67" s="111"/>
      <c r="J67" s="111"/>
      <c r="K67" s="111"/>
      <c r="L67" s="111"/>
    </row>
    <row r="68" spans="1:12" ht="24" customHeight="1" x14ac:dyDescent="0.2">
      <c r="A68" s="101" t="str">
        <f>Documents!D29</f>
        <v xml:space="preserve"> </v>
      </c>
      <c r="B68" s="101"/>
      <c r="C68" s="101"/>
      <c r="D68" s="101"/>
      <c r="E68" s="101"/>
      <c r="F68" s="102"/>
      <c r="G68" s="101" t="str">
        <f>Documents!D30</f>
        <v xml:space="preserve"> </v>
      </c>
      <c r="H68" s="101"/>
      <c r="I68" s="101"/>
      <c r="J68" s="101"/>
      <c r="K68" s="101"/>
      <c r="L68" s="101"/>
    </row>
    <row r="69" spans="1:12" ht="24" customHeight="1" x14ac:dyDescent="0.2">
      <c r="F69" s="36"/>
    </row>
    <row r="70" spans="1:12" ht="24" customHeight="1" x14ac:dyDescent="0.2">
      <c r="B70" s="113" t="s">
        <v>20</v>
      </c>
      <c r="C70" s="113"/>
      <c r="D70" s="69" t="str">
        <f>CONCATENATE(Documents!J29," €")</f>
        <v xml:space="preserve"> €</v>
      </c>
      <c r="E70" s="37" t="s">
        <v>0</v>
      </c>
      <c r="F70" s="36"/>
      <c r="H70" s="113" t="s">
        <v>20</v>
      </c>
      <c r="I70" s="113"/>
      <c r="J70" s="69" t="str">
        <f>CONCATENATE(Documents!J30," €")</f>
        <v xml:space="preserve"> €</v>
      </c>
      <c r="K70" s="37" t="s">
        <v>0</v>
      </c>
    </row>
    <row r="71" spans="1:12" ht="24" customHeight="1" x14ac:dyDescent="0.2">
      <c r="B71" s="108" t="str">
        <f>CONCATENATE("Signature de ",'Liste des élèves'!$F$4,":")</f>
        <v>Signature de :</v>
      </c>
      <c r="C71" s="108"/>
      <c r="D71" s="108"/>
      <c r="E71" s="104"/>
      <c r="F71" s="105"/>
      <c r="H71" s="108" t="str">
        <f>CONCATENATE("Signature de ",'Liste des élèves'!$F$4,":")</f>
        <v>Signature de :</v>
      </c>
      <c r="I71" s="108"/>
      <c r="J71" s="108"/>
      <c r="K71" s="104"/>
      <c r="L71" s="105"/>
    </row>
    <row r="72" spans="1:12" ht="24" customHeight="1" x14ac:dyDescent="0.2">
      <c r="B72" s="108"/>
      <c r="C72" s="108"/>
      <c r="D72" s="108"/>
      <c r="E72" s="106"/>
      <c r="F72" s="107"/>
      <c r="H72" s="108"/>
      <c r="I72" s="108"/>
      <c r="J72" s="108"/>
      <c r="K72" s="106"/>
      <c r="L72" s="107"/>
    </row>
    <row r="73" spans="1:12" ht="24" customHeight="1" x14ac:dyDescent="0.2">
      <c r="A73" s="103" t="str">
        <f>CONCATENATE("Coopérative de classe de : ", " ",'Liste des élèves'!$F$4)</f>
        <v xml:space="preserve">Coopérative de classe de :  </v>
      </c>
      <c r="B73" s="103"/>
      <c r="C73" s="103"/>
      <c r="D73" s="103"/>
      <c r="E73" s="37" t="s">
        <v>16</v>
      </c>
      <c r="F73" s="67" t="str">
        <f>CONCATENATE("2020","-",19)</f>
        <v>2020-19</v>
      </c>
      <c r="G73" s="103" t="str">
        <f>CONCATENATE("Coopérative de classe de : ", " ",'Liste des élèves'!$F$4)</f>
        <v xml:space="preserve">Coopérative de classe de :  </v>
      </c>
      <c r="H73" s="103"/>
      <c r="I73" s="103"/>
      <c r="J73" s="103"/>
      <c r="K73" s="37" t="s">
        <v>16</v>
      </c>
      <c r="L73" s="68" t="str">
        <f>CONCATENATE("2020","-",20)</f>
        <v>2020-20</v>
      </c>
    </row>
    <row r="74" spans="1:12" ht="24" customHeight="1" x14ac:dyDescent="0.2">
      <c r="B74" s="25" t="s">
        <v>0</v>
      </c>
      <c r="F74" s="36"/>
      <c r="H74" s="25" t="s">
        <v>0</v>
      </c>
    </row>
    <row r="75" spans="1:12" ht="24" customHeight="1" x14ac:dyDescent="0.2">
      <c r="A75" s="111" t="s">
        <v>19</v>
      </c>
      <c r="B75" s="111"/>
      <c r="C75" s="111"/>
      <c r="D75" s="111"/>
      <c r="E75" s="111"/>
      <c r="F75" s="112"/>
      <c r="G75" s="111" t="s">
        <v>19</v>
      </c>
      <c r="H75" s="111"/>
      <c r="I75" s="111"/>
      <c r="J75" s="111"/>
      <c r="K75" s="111"/>
      <c r="L75" s="111"/>
    </row>
    <row r="76" spans="1:12" ht="24" customHeight="1" x14ac:dyDescent="0.2">
      <c r="A76" s="101" t="str">
        <f>Documents!D31</f>
        <v xml:space="preserve"> </v>
      </c>
      <c r="B76" s="101"/>
      <c r="C76" s="101"/>
      <c r="D76" s="101"/>
      <c r="E76" s="101"/>
      <c r="F76" s="102"/>
      <c r="G76" s="101" t="str">
        <f>Documents!D32</f>
        <v xml:space="preserve"> </v>
      </c>
      <c r="H76" s="101"/>
      <c r="I76" s="101"/>
      <c r="J76" s="101"/>
      <c r="K76" s="101"/>
      <c r="L76" s="101"/>
    </row>
    <row r="77" spans="1:12" ht="24" customHeight="1" x14ac:dyDescent="0.2">
      <c r="F77" s="36"/>
    </row>
    <row r="78" spans="1:12" ht="24" customHeight="1" x14ac:dyDescent="0.2">
      <c r="B78" s="113" t="s">
        <v>20</v>
      </c>
      <c r="C78" s="113"/>
      <c r="D78" s="69" t="str">
        <f>CONCATENATE(Documents!J31," €")</f>
        <v xml:space="preserve"> €</v>
      </c>
      <c r="E78" s="37" t="s">
        <v>0</v>
      </c>
      <c r="F78" s="36"/>
      <c r="H78" s="113" t="s">
        <v>20</v>
      </c>
      <c r="I78" s="113"/>
      <c r="J78" s="69" t="str">
        <f>CONCATENATE(Documents!J32," €")</f>
        <v xml:space="preserve"> €</v>
      </c>
      <c r="K78" s="37" t="s">
        <v>0</v>
      </c>
    </row>
    <row r="79" spans="1:12" ht="24" customHeight="1" x14ac:dyDescent="0.2">
      <c r="B79" s="108" t="str">
        <f>CONCATENATE("Signature de ",'Liste des élèves'!$F$4,":")</f>
        <v>Signature de :</v>
      </c>
      <c r="C79" s="108"/>
      <c r="D79" s="108"/>
      <c r="E79" s="104"/>
      <c r="F79" s="105"/>
      <c r="H79" s="108" t="str">
        <f>CONCATENATE("Signature de ",'Liste des élèves'!$F$4,":")</f>
        <v>Signature de :</v>
      </c>
      <c r="I79" s="108"/>
      <c r="J79" s="108"/>
      <c r="K79" s="104"/>
      <c r="L79" s="105"/>
    </row>
    <row r="80" spans="1:12" ht="24" customHeight="1" x14ac:dyDescent="0.2">
      <c r="A80" s="27"/>
      <c r="B80" s="109"/>
      <c r="C80" s="109"/>
      <c r="D80" s="109"/>
      <c r="E80" s="106"/>
      <c r="F80" s="107"/>
      <c r="G80" s="27"/>
      <c r="H80" s="109"/>
      <c r="I80" s="109"/>
      <c r="J80" s="109"/>
      <c r="K80" s="106"/>
      <c r="L80" s="107"/>
    </row>
    <row r="81" spans="1:12" ht="24" customHeight="1" x14ac:dyDescent="0.2">
      <c r="A81" s="103" t="str">
        <f>CONCATENATE("Coopérative de classe de : ", " ",'Liste des élèves'!$F$4)</f>
        <v xml:space="preserve">Coopérative de classe de :  </v>
      </c>
      <c r="B81" s="103"/>
      <c r="C81" s="103"/>
      <c r="D81" s="103"/>
      <c r="E81" s="37" t="s">
        <v>16</v>
      </c>
      <c r="F81" s="67" t="str">
        <f>CONCATENATE("2020","-",21)</f>
        <v>2020-21</v>
      </c>
      <c r="G81" s="103" t="str">
        <f>CONCATENATE("Coopérative de classe de : ", " ",'Liste des élèves'!$F$4)</f>
        <v xml:space="preserve">Coopérative de classe de :  </v>
      </c>
      <c r="H81" s="103"/>
      <c r="I81" s="103"/>
      <c r="J81" s="103"/>
      <c r="K81" s="37" t="s">
        <v>16</v>
      </c>
      <c r="L81" s="68" t="str">
        <f>CONCATENATE("2020","-",22)</f>
        <v>2020-22</v>
      </c>
    </row>
    <row r="82" spans="1:12" ht="24" customHeight="1" x14ac:dyDescent="0.2">
      <c r="B82" s="25" t="s">
        <v>0</v>
      </c>
      <c r="F82" s="36"/>
      <c r="H82" s="25" t="s">
        <v>0</v>
      </c>
    </row>
    <row r="83" spans="1:12" ht="24" customHeight="1" x14ac:dyDescent="0.2">
      <c r="A83" s="111" t="s">
        <v>19</v>
      </c>
      <c r="B83" s="111"/>
      <c r="C83" s="111"/>
      <c r="D83" s="111"/>
      <c r="E83" s="111"/>
      <c r="F83" s="112"/>
      <c r="G83" s="111" t="s">
        <v>19</v>
      </c>
      <c r="H83" s="111"/>
      <c r="I83" s="111"/>
      <c r="J83" s="111"/>
      <c r="K83" s="111"/>
      <c r="L83" s="111"/>
    </row>
    <row r="84" spans="1:12" ht="24" customHeight="1" x14ac:dyDescent="0.2">
      <c r="A84" s="101" t="str">
        <f>Documents!D33</f>
        <v xml:space="preserve"> </v>
      </c>
      <c r="B84" s="101"/>
      <c r="C84" s="101"/>
      <c r="D84" s="101"/>
      <c r="E84" s="101"/>
      <c r="F84" s="102"/>
      <c r="G84" s="101" t="str">
        <f>Documents!D34</f>
        <v xml:space="preserve"> </v>
      </c>
      <c r="H84" s="101"/>
      <c r="I84" s="101"/>
      <c r="J84" s="101"/>
      <c r="K84" s="101"/>
      <c r="L84" s="101"/>
    </row>
    <row r="85" spans="1:12" ht="24" customHeight="1" x14ac:dyDescent="0.2">
      <c r="F85" s="36"/>
    </row>
    <row r="86" spans="1:12" ht="24" customHeight="1" x14ac:dyDescent="0.2">
      <c r="B86" s="113" t="s">
        <v>20</v>
      </c>
      <c r="C86" s="113"/>
      <c r="D86" s="69" t="str">
        <f>CONCATENATE(Documents!J33," €")</f>
        <v xml:space="preserve"> €</v>
      </c>
      <c r="E86" s="37" t="s">
        <v>0</v>
      </c>
      <c r="F86" s="36"/>
      <c r="H86" s="113" t="s">
        <v>20</v>
      </c>
      <c r="I86" s="113"/>
      <c r="J86" s="69" t="str">
        <f>CONCATENATE(Documents!J34," €")</f>
        <v xml:space="preserve"> €</v>
      </c>
      <c r="K86" s="37" t="s">
        <v>0</v>
      </c>
    </row>
    <row r="87" spans="1:12" ht="24" customHeight="1" x14ac:dyDescent="0.2">
      <c r="B87" s="108" t="str">
        <f>CONCATENATE("Signature de ",'Liste des élèves'!$F$4,":")</f>
        <v>Signature de :</v>
      </c>
      <c r="C87" s="108"/>
      <c r="D87" s="108"/>
      <c r="E87" s="104"/>
      <c r="F87" s="105"/>
      <c r="H87" s="108" t="str">
        <f>CONCATENATE("Signature de ",'Liste des élèves'!$F$4,":")</f>
        <v>Signature de :</v>
      </c>
      <c r="I87" s="108"/>
      <c r="J87" s="108"/>
      <c r="K87" s="104"/>
      <c r="L87" s="105"/>
    </row>
    <row r="88" spans="1:12" ht="24" customHeight="1" x14ac:dyDescent="0.2">
      <c r="A88" s="27"/>
      <c r="B88" s="109"/>
      <c r="C88" s="109"/>
      <c r="D88" s="109"/>
      <c r="E88" s="106"/>
      <c r="F88" s="107"/>
      <c r="G88" s="27"/>
      <c r="H88" s="109"/>
      <c r="I88" s="109"/>
      <c r="J88" s="109"/>
      <c r="K88" s="106"/>
      <c r="L88" s="107"/>
    </row>
    <row r="89" spans="1:12" ht="24" customHeight="1" x14ac:dyDescent="0.2">
      <c r="A89" s="110" t="str">
        <f>CONCATENATE("Coopérative de classe de : ", " ",'Liste des élèves'!$F$4)</f>
        <v xml:space="preserve">Coopérative de classe de :  </v>
      </c>
      <c r="B89" s="110"/>
      <c r="C89" s="110"/>
      <c r="D89" s="110"/>
      <c r="E89" s="28" t="s">
        <v>16</v>
      </c>
      <c r="F89" s="70" t="str">
        <f>CONCATENATE("2020","-",23)</f>
        <v>2020-23</v>
      </c>
      <c r="G89" s="110" t="str">
        <f>CONCATENATE("Coopérative de classe de : ", " ",'Liste des élèves'!$F$4)</f>
        <v xml:space="preserve">Coopérative de classe de :  </v>
      </c>
      <c r="H89" s="110"/>
      <c r="I89" s="110"/>
      <c r="J89" s="110"/>
      <c r="K89" s="28" t="s">
        <v>16</v>
      </c>
      <c r="L89" s="71" t="str">
        <f>CONCATENATE("2020","-",24)</f>
        <v>2020-24</v>
      </c>
    </row>
    <row r="90" spans="1:12" ht="24" customHeight="1" x14ac:dyDescent="0.2">
      <c r="B90" s="25" t="s">
        <v>0</v>
      </c>
      <c r="F90" s="36"/>
      <c r="H90" s="25" t="s">
        <v>0</v>
      </c>
    </row>
    <row r="91" spans="1:12" ht="24" customHeight="1" x14ac:dyDescent="0.2">
      <c r="A91" s="111" t="s">
        <v>19</v>
      </c>
      <c r="B91" s="111"/>
      <c r="C91" s="111"/>
      <c r="D91" s="111"/>
      <c r="E91" s="111"/>
      <c r="F91" s="112"/>
      <c r="G91" s="111" t="s">
        <v>19</v>
      </c>
      <c r="H91" s="111"/>
      <c r="I91" s="111"/>
      <c r="J91" s="111"/>
      <c r="K91" s="111"/>
      <c r="L91" s="111"/>
    </row>
    <row r="92" spans="1:12" ht="24" customHeight="1" x14ac:dyDescent="0.2">
      <c r="A92" s="101" t="str">
        <f>Documents!D35</f>
        <v xml:space="preserve"> </v>
      </c>
      <c r="B92" s="101"/>
      <c r="C92" s="101"/>
      <c r="D92" s="101"/>
      <c r="E92" s="101"/>
      <c r="F92" s="102"/>
      <c r="G92" s="101" t="str">
        <f>Documents!D36</f>
        <v xml:space="preserve"> </v>
      </c>
      <c r="H92" s="101"/>
      <c r="I92" s="101"/>
      <c r="J92" s="101"/>
      <c r="K92" s="101"/>
      <c r="L92" s="101"/>
    </row>
    <row r="93" spans="1:12" ht="24" customHeight="1" x14ac:dyDescent="0.2">
      <c r="F93" s="36"/>
    </row>
    <row r="94" spans="1:12" ht="24" customHeight="1" x14ac:dyDescent="0.2">
      <c r="B94" s="113" t="s">
        <v>20</v>
      </c>
      <c r="C94" s="113"/>
      <c r="D94" s="69" t="str">
        <f>CONCATENATE(Documents!J35," €")</f>
        <v xml:space="preserve"> €</v>
      </c>
      <c r="E94" s="37" t="s">
        <v>0</v>
      </c>
      <c r="F94" s="36"/>
      <c r="H94" s="113" t="s">
        <v>20</v>
      </c>
      <c r="I94" s="113"/>
      <c r="J94" s="69" t="str">
        <f>CONCATENATE(Documents!J36," €")</f>
        <v xml:space="preserve"> €</v>
      </c>
      <c r="K94" s="37" t="s">
        <v>0</v>
      </c>
    </row>
    <row r="95" spans="1:12" ht="24" customHeight="1" x14ac:dyDescent="0.2">
      <c r="B95" s="108" t="str">
        <f>CONCATENATE("Signature de ",'Liste des élèves'!$F$4,":")</f>
        <v>Signature de :</v>
      </c>
      <c r="C95" s="108"/>
      <c r="D95" s="108"/>
      <c r="E95" s="104"/>
      <c r="F95" s="105"/>
      <c r="H95" s="108" t="str">
        <f>CONCATENATE("Signature de ",'Liste des élèves'!$F$4,":")</f>
        <v>Signature de :</v>
      </c>
      <c r="I95" s="108"/>
      <c r="J95" s="108"/>
      <c r="K95" s="104"/>
      <c r="L95" s="105"/>
    </row>
    <row r="96" spans="1:12" ht="24" customHeight="1" x14ac:dyDescent="0.2">
      <c r="B96" s="108"/>
      <c r="C96" s="108"/>
      <c r="D96" s="108"/>
      <c r="E96" s="106"/>
      <c r="F96" s="107"/>
      <c r="H96" s="108"/>
      <c r="I96" s="108"/>
      <c r="J96" s="108"/>
      <c r="K96" s="106"/>
      <c r="L96" s="107"/>
    </row>
    <row r="97" spans="1:12" ht="24" customHeight="1" x14ac:dyDescent="0.2">
      <c r="A97" s="103" t="str">
        <f>CONCATENATE("Coopérative de classe de : ", " ",'Liste des élèves'!$F$4)</f>
        <v xml:space="preserve">Coopérative de classe de :  </v>
      </c>
      <c r="B97" s="103"/>
      <c r="C97" s="103"/>
      <c r="D97" s="103"/>
      <c r="E97" s="37" t="s">
        <v>16</v>
      </c>
      <c r="F97" s="67" t="str">
        <f>CONCATENATE("2020","-",25)</f>
        <v>2020-25</v>
      </c>
      <c r="G97" s="103" t="str">
        <f>CONCATENATE("Coopérative de classe de : ", " ",'Liste des élèves'!$F$4)</f>
        <v xml:space="preserve">Coopérative de classe de :  </v>
      </c>
      <c r="H97" s="103"/>
      <c r="I97" s="103"/>
      <c r="J97" s="103"/>
      <c r="K97" s="37" t="s">
        <v>16</v>
      </c>
      <c r="L97" s="68" t="str">
        <f>CONCATENATE("2020","-",26)</f>
        <v>2020-26</v>
      </c>
    </row>
    <row r="98" spans="1:12" ht="24" customHeight="1" x14ac:dyDescent="0.2">
      <c r="B98" s="25" t="s">
        <v>0</v>
      </c>
      <c r="F98" s="36"/>
      <c r="H98" s="25" t="s">
        <v>0</v>
      </c>
    </row>
    <row r="99" spans="1:12" ht="24" customHeight="1" x14ac:dyDescent="0.2">
      <c r="A99" s="111" t="s">
        <v>19</v>
      </c>
      <c r="B99" s="111"/>
      <c r="C99" s="111"/>
      <c r="D99" s="111"/>
      <c r="E99" s="111"/>
      <c r="F99" s="112"/>
      <c r="G99" s="111" t="s">
        <v>19</v>
      </c>
      <c r="H99" s="111"/>
      <c r="I99" s="111"/>
      <c r="J99" s="111"/>
      <c r="K99" s="111"/>
      <c r="L99" s="111"/>
    </row>
    <row r="100" spans="1:12" ht="24" customHeight="1" x14ac:dyDescent="0.2">
      <c r="A100" s="101" t="str">
        <f>Documents!D37</f>
        <v xml:space="preserve"> </v>
      </c>
      <c r="B100" s="101"/>
      <c r="C100" s="101"/>
      <c r="D100" s="101"/>
      <c r="E100" s="101"/>
      <c r="F100" s="102"/>
      <c r="G100" s="101" t="str">
        <f>Documents!D38</f>
        <v xml:space="preserve"> </v>
      </c>
      <c r="H100" s="101"/>
      <c r="I100" s="101"/>
      <c r="J100" s="101"/>
      <c r="K100" s="101"/>
      <c r="L100" s="101"/>
    </row>
    <row r="101" spans="1:12" ht="24" customHeight="1" x14ac:dyDescent="0.2">
      <c r="F101" s="36"/>
    </row>
    <row r="102" spans="1:12" ht="24" customHeight="1" x14ac:dyDescent="0.2">
      <c r="B102" s="113" t="s">
        <v>20</v>
      </c>
      <c r="C102" s="113"/>
      <c r="D102" s="69" t="str">
        <f>CONCATENATE(Documents!J37," €")</f>
        <v xml:space="preserve"> €</v>
      </c>
      <c r="E102" s="37" t="s">
        <v>0</v>
      </c>
      <c r="F102" s="36"/>
      <c r="H102" s="113" t="s">
        <v>20</v>
      </c>
      <c r="I102" s="113"/>
      <c r="J102" s="69" t="str">
        <f>CONCATENATE(Documents!J38," €")</f>
        <v xml:space="preserve"> €</v>
      </c>
      <c r="K102" s="37" t="s">
        <v>0</v>
      </c>
    </row>
    <row r="103" spans="1:12" ht="24" customHeight="1" x14ac:dyDescent="0.2">
      <c r="B103" s="108" t="str">
        <f>CONCATENATE("Signature de ",'Liste des élèves'!$F$4,":")</f>
        <v>Signature de :</v>
      </c>
      <c r="C103" s="108"/>
      <c r="D103" s="108"/>
      <c r="E103" s="104"/>
      <c r="F103" s="105"/>
      <c r="H103" s="108" t="str">
        <f>CONCATENATE("Signature de ",'Liste des élèves'!$F$4,":")</f>
        <v>Signature de :</v>
      </c>
      <c r="I103" s="108"/>
      <c r="J103" s="108"/>
      <c r="K103" s="104"/>
      <c r="L103" s="105"/>
    </row>
    <row r="104" spans="1:12" ht="24" customHeight="1" x14ac:dyDescent="0.2">
      <c r="A104" s="27"/>
      <c r="B104" s="109"/>
      <c r="C104" s="109"/>
      <c r="D104" s="109"/>
      <c r="E104" s="106"/>
      <c r="F104" s="107"/>
      <c r="G104" s="27"/>
      <c r="H104" s="109"/>
      <c r="I104" s="109"/>
      <c r="J104" s="109"/>
      <c r="K104" s="106"/>
      <c r="L104" s="107"/>
    </row>
    <row r="105" spans="1:12" ht="24" customHeight="1" x14ac:dyDescent="0.2">
      <c r="A105" s="103" t="str">
        <f>CONCATENATE("Coopérative de classe de : ", " ",'Liste des élèves'!$F$4)</f>
        <v xml:space="preserve">Coopérative de classe de :  </v>
      </c>
      <c r="B105" s="103"/>
      <c r="C105" s="103"/>
      <c r="D105" s="103"/>
      <c r="E105" s="37" t="s">
        <v>16</v>
      </c>
      <c r="F105" s="67" t="str">
        <f>CONCATENATE("2020","-",27)</f>
        <v>2020-27</v>
      </c>
      <c r="G105" s="103" t="str">
        <f>CONCATENATE("Coopérative de classe de : ", " ",'Liste des élèves'!$F$4)</f>
        <v xml:space="preserve">Coopérative de classe de :  </v>
      </c>
      <c r="H105" s="103"/>
      <c r="I105" s="103"/>
      <c r="J105" s="103"/>
      <c r="K105" s="37" t="s">
        <v>16</v>
      </c>
      <c r="L105" s="68" t="str">
        <f>CONCATENATE("2020","-",28)</f>
        <v>2020-28</v>
      </c>
    </row>
    <row r="106" spans="1:12" ht="24" customHeight="1" x14ac:dyDescent="0.2">
      <c r="B106" s="25" t="s">
        <v>0</v>
      </c>
      <c r="F106" s="36"/>
      <c r="H106" s="25" t="s">
        <v>0</v>
      </c>
    </row>
    <row r="107" spans="1:12" ht="24" customHeight="1" x14ac:dyDescent="0.2">
      <c r="A107" s="111" t="s">
        <v>19</v>
      </c>
      <c r="B107" s="111"/>
      <c r="C107" s="111"/>
      <c r="D107" s="111"/>
      <c r="E107" s="111"/>
      <c r="F107" s="112"/>
      <c r="G107" s="111" t="s">
        <v>19</v>
      </c>
      <c r="H107" s="111"/>
      <c r="I107" s="111"/>
      <c r="J107" s="111"/>
      <c r="K107" s="111"/>
      <c r="L107" s="111"/>
    </row>
    <row r="108" spans="1:12" ht="24" customHeight="1" x14ac:dyDescent="0.2">
      <c r="A108" s="101" t="str">
        <f>Documents!D39</f>
        <v xml:space="preserve"> </v>
      </c>
      <c r="B108" s="101"/>
      <c r="C108" s="101"/>
      <c r="D108" s="101"/>
      <c r="E108" s="101"/>
      <c r="F108" s="102"/>
      <c r="G108" s="101" t="str">
        <f>Documents!D40</f>
        <v xml:space="preserve"> </v>
      </c>
      <c r="H108" s="101"/>
      <c r="I108" s="101"/>
      <c r="J108" s="101"/>
      <c r="K108" s="101"/>
      <c r="L108" s="101"/>
    </row>
    <row r="109" spans="1:12" ht="24" customHeight="1" x14ac:dyDescent="0.2">
      <c r="F109" s="36"/>
    </row>
    <row r="110" spans="1:12" ht="24" customHeight="1" x14ac:dyDescent="0.2">
      <c r="B110" s="113" t="s">
        <v>20</v>
      </c>
      <c r="C110" s="113"/>
      <c r="D110" s="69" t="str">
        <f>CONCATENATE(Documents!J39," €")</f>
        <v xml:space="preserve"> €</v>
      </c>
      <c r="E110" s="37" t="s">
        <v>0</v>
      </c>
      <c r="F110" s="36"/>
      <c r="H110" s="113" t="s">
        <v>20</v>
      </c>
      <c r="I110" s="113"/>
      <c r="J110" s="69" t="str">
        <f>CONCATENATE(Documents!J40," €")</f>
        <v xml:space="preserve"> €</v>
      </c>
      <c r="K110" s="37" t="s">
        <v>0</v>
      </c>
    </row>
    <row r="111" spans="1:12" ht="24" customHeight="1" x14ac:dyDescent="0.2">
      <c r="B111" s="108" t="str">
        <f>CONCATENATE("Signature de ",'Liste des élèves'!$F$4,":")</f>
        <v>Signature de :</v>
      </c>
      <c r="C111" s="108"/>
      <c r="D111" s="108"/>
      <c r="E111" s="104"/>
      <c r="F111" s="105"/>
      <c r="H111" s="108" t="str">
        <f>CONCATENATE("Signature de ",'Liste des élèves'!$F$4,":")</f>
        <v>Signature de :</v>
      </c>
      <c r="I111" s="108"/>
      <c r="J111" s="108"/>
      <c r="K111" s="104"/>
      <c r="L111" s="105"/>
    </row>
    <row r="112" spans="1:12" ht="24" customHeight="1" x14ac:dyDescent="0.2">
      <c r="A112" s="27"/>
      <c r="B112" s="109"/>
      <c r="C112" s="109"/>
      <c r="D112" s="109"/>
      <c r="E112" s="106"/>
      <c r="F112" s="107"/>
      <c r="G112" s="27"/>
      <c r="H112" s="109"/>
      <c r="I112" s="109"/>
      <c r="J112" s="109"/>
      <c r="K112" s="106"/>
      <c r="L112" s="107"/>
    </row>
    <row r="113" spans="1:12" ht="24" customHeight="1" x14ac:dyDescent="0.2">
      <c r="A113" s="110" t="str">
        <f>CONCATENATE("Coopérative de classe de : ", " ",'Liste des élèves'!$F$4)</f>
        <v xml:space="preserve">Coopérative de classe de :  </v>
      </c>
      <c r="B113" s="110"/>
      <c r="C113" s="110"/>
      <c r="D113" s="110"/>
      <c r="E113" s="28" t="s">
        <v>16</v>
      </c>
      <c r="F113" s="70" t="str">
        <f>CONCATENATE("2020","-",29)</f>
        <v>2020-29</v>
      </c>
      <c r="G113" s="110" t="str">
        <f>CONCATENATE("Coopérative de classe de : ", " ",'Liste des élèves'!$F$4)</f>
        <v xml:space="preserve">Coopérative de classe de :  </v>
      </c>
      <c r="H113" s="110"/>
      <c r="I113" s="110"/>
      <c r="J113" s="110"/>
      <c r="K113" s="28" t="s">
        <v>16</v>
      </c>
      <c r="L113" s="71" t="str">
        <f>CONCATENATE("2020","-",30)</f>
        <v>2020-30</v>
      </c>
    </row>
    <row r="114" spans="1:12" ht="24" customHeight="1" x14ac:dyDescent="0.2">
      <c r="B114" s="25" t="s">
        <v>0</v>
      </c>
      <c r="F114" s="36"/>
      <c r="H114" s="25" t="s">
        <v>0</v>
      </c>
    </row>
    <row r="115" spans="1:12" ht="24" customHeight="1" x14ac:dyDescent="0.2">
      <c r="A115" s="111" t="s">
        <v>19</v>
      </c>
      <c r="B115" s="111"/>
      <c r="C115" s="111"/>
      <c r="D115" s="111"/>
      <c r="E115" s="111"/>
      <c r="F115" s="112"/>
      <c r="G115" s="111" t="s">
        <v>19</v>
      </c>
      <c r="H115" s="111"/>
      <c r="I115" s="111"/>
      <c r="J115" s="111"/>
      <c r="K115" s="111"/>
      <c r="L115" s="111"/>
    </row>
    <row r="116" spans="1:12" ht="24" customHeight="1" x14ac:dyDescent="0.2">
      <c r="A116" s="101" t="str">
        <f>Documents!D41</f>
        <v xml:space="preserve"> </v>
      </c>
      <c r="B116" s="101"/>
      <c r="C116" s="101"/>
      <c r="D116" s="101"/>
      <c r="E116" s="101"/>
      <c r="F116" s="102"/>
      <c r="G116" s="101" t="str">
        <f>Documents!D42</f>
        <v xml:space="preserve"> </v>
      </c>
      <c r="H116" s="101"/>
      <c r="I116" s="101"/>
      <c r="J116" s="101"/>
      <c r="K116" s="101"/>
      <c r="L116" s="101"/>
    </row>
    <row r="117" spans="1:12" ht="24" customHeight="1" x14ac:dyDescent="0.2">
      <c r="F117" s="36"/>
    </row>
    <row r="118" spans="1:12" ht="24" customHeight="1" x14ac:dyDescent="0.2">
      <c r="B118" s="113" t="s">
        <v>20</v>
      </c>
      <c r="C118" s="113"/>
      <c r="D118" s="69" t="str">
        <f>CONCATENATE(Documents!J41," €")</f>
        <v xml:space="preserve"> €</v>
      </c>
      <c r="E118" s="37" t="s">
        <v>0</v>
      </c>
      <c r="F118" s="36"/>
      <c r="H118" s="113" t="s">
        <v>20</v>
      </c>
      <c r="I118" s="113"/>
      <c r="J118" s="69" t="str">
        <f>CONCATENATE(Documents!J42," €")</f>
        <v xml:space="preserve"> €</v>
      </c>
      <c r="K118" s="37" t="s">
        <v>0</v>
      </c>
    </row>
    <row r="119" spans="1:12" ht="24" customHeight="1" x14ac:dyDescent="0.2">
      <c r="B119" s="108" t="str">
        <f>CONCATENATE("Signature de ",'Liste des élèves'!$F$4,":")</f>
        <v>Signature de :</v>
      </c>
      <c r="C119" s="108"/>
      <c r="D119" s="108"/>
      <c r="E119" s="104"/>
      <c r="F119" s="105"/>
      <c r="H119" s="108" t="str">
        <f>CONCATENATE("Signature de ",'Liste des élèves'!$F$4,":")</f>
        <v>Signature de :</v>
      </c>
      <c r="I119" s="108"/>
      <c r="J119" s="108"/>
      <c r="K119" s="104"/>
      <c r="L119" s="105"/>
    </row>
    <row r="120" spans="1:12" ht="24" customHeight="1" x14ac:dyDescent="0.2">
      <c r="B120" s="108"/>
      <c r="C120" s="108"/>
      <c r="D120" s="108"/>
      <c r="E120" s="106"/>
      <c r="F120" s="107"/>
      <c r="H120" s="108"/>
      <c r="I120" s="108"/>
      <c r="J120" s="108"/>
      <c r="K120" s="106"/>
      <c r="L120" s="107"/>
    </row>
  </sheetData>
  <sheetProtection sheet="1" objects="1" scenarios="1" selectLockedCells="1"/>
  <mergeCells count="180">
    <mergeCell ref="B119:D120"/>
    <mergeCell ref="E119:F120"/>
    <mergeCell ref="H119:J120"/>
    <mergeCell ref="K119:L120"/>
    <mergeCell ref="A107:F107"/>
    <mergeCell ref="G107:L107"/>
    <mergeCell ref="B110:C110"/>
    <mergeCell ref="H110:I110"/>
    <mergeCell ref="B111:D112"/>
    <mergeCell ref="E111:F112"/>
    <mergeCell ref="H111:J112"/>
    <mergeCell ref="K111:L112"/>
    <mergeCell ref="B102:C102"/>
    <mergeCell ref="H102:I102"/>
    <mergeCell ref="B103:D104"/>
    <mergeCell ref="E103:F104"/>
    <mergeCell ref="H103:J104"/>
    <mergeCell ref="K103:L104"/>
    <mergeCell ref="A115:F115"/>
    <mergeCell ref="G115:L115"/>
    <mergeCell ref="A113:D113"/>
    <mergeCell ref="G113:J113"/>
    <mergeCell ref="A105:D105"/>
    <mergeCell ref="G105:J105"/>
    <mergeCell ref="A97:D97"/>
    <mergeCell ref="G97:J97"/>
    <mergeCell ref="A99:F99"/>
    <mergeCell ref="G99:L99"/>
    <mergeCell ref="A91:F91"/>
    <mergeCell ref="G91:L91"/>
    <mergeCell ref="B94:C94"/>
    <mergeCell ref="H94:I94"/>
    <mergeCell ref="B95:D96"/>
    <mergeCell ref="E95:F96"/>
    <mergeCell ref="H95:J96"/>
    <mergeCell ref="K95:L96"/>
    <mergeCell ref="B87:D88"/>
    <mergeCell ref="E87:F88"/>
    <mergeCell ref="H87:J88"/>
    <mergeCell ref="K87:L88"/>
    <mergeCell ref="A89:D89"/>
    <mergeCell ref="G89:J89"/>
    <mergeCell ref="A81:D81"/>
    <mergeCell ref="G81:J81"/>
    <mergeCell ref="A83:F83"/>
    <mergeCell ref="G83:L83"/>
    <mergeCell ref="B86:C86"/>
    <mergeCell ref="H86:I86"/>
    <mergeCell ref="A75:F75"/>
    <mergeCell ref="G75:L75"/>
    <mergeCell ref="B78:C78"/>
    <mergeCell ref="H78:I78"/>
    <mergeCell ref="B79:D80"/>
    <mergeCell ref="E79:F80"/>
    <mergeCell ref="H79:J80"/>
    <mergeCell ref="K79:L80"/>
    <mergeCell ref="B71:D72"/>
    <mergeCell ref="E71:F72"/>
    <mergeCell ref="H71:J72"/>
    <mergeCell ref="K71:L72"/>
    <mergeCell ref="A73:D73"/>
    <mergeCell ref="G73:J73"/>
    <mergeCell ref="A65:D65"/>
    <mergeCell ref="G65:J65"/>
    <mergeCell ref="A67:F67"/>
    <mergeCell ref="G67:L67"/>
    <mergeCell ref="B70:C70"/>
    <mergeCell ref="H70:I70"/>
    <mergeCell ref="A59:F59"/>
    <mergeCell ref="G59:L59"/>
    <mergeCell ref="B62:C62"/>
    <mergeCell ref="H62:I62"/>
    <mergeCell ref="B63:D64"/>
    <mergeCell ref="E63:F64"/>
    <mergeCell ref="H63:J64"/>
    <mergeCell ref="K63:L64"/>
    <mergeCell ref="A57:D57"/>
    <mergeCell ref="G57:J57"/>
    <mergeCell ref="A49:D49"/>
    <mergeCell ref="G49:J49"/>
    <mergeCell ref="A51:F51"/>
    <mergeCell ref="G51:L51"/>
    <mergeCell ref="B54:C54"/>
    <mergeCell ref="H54:I54"/>
    <mergeCell ref="A52:F52"/>
    <mergeCell ref="G52:L52"/>
    <mergeCell ref="E31:F32"/>
    <mergeCell ref="K31:L32"/>
    <mergeCell ref="E23:F24"/>
    <mergeCell ref="K23:L24"/>
    <mergeCell ref="B55:D56"/>
    <mergeCell ref="E55:F56"/>
    <mergeCell ref="H55:J56"/>
    <mergeCell ref="K55:L56"/>
    <mergeCell ref="A43:F43"/>
    <mergeCell ref="G43:L43"/>
    <mergeCell ref="B46:C46"/>
    <mergeCell ref="H46:I46"/>
    <mergeCell ref="A33:D33"/>
    <mergeCell ref="G33:J33"/>
    <mergeCell ref="A35:F35"/>
    <mergeCell ref="G35:L35"/>
    <mergeCell ref="B38:C38"/>
    <mergeCell ref="H38:I38"/>
    <mergeCell ref="A36:F36"/>
    <mergeCell ref="G36:L36"/>
    <mergeCell ref="A28:F28"/>
    <mergeCell ref="G28:L28"/>
    <mergeCell ref="B14:C14"/>
    <mergeCell ref="H14:I14"/>
    <mergeCell ref="E47:F48"/>
    <mergeCell ref="K47:L48"/>
    <mergeCell ref="B47:D48"/>
    <mergeCell ref="H47:J48"/>
    <mergeCell ref="E39:F40"/>
    <mergeCell ref="K39:L40"/>
    <mergeCell ref="A41:D41"/>
    <mergeCell ref="G41:J41"/>
    <mergeCell ref="B39:D40"/>
    <mergeCell ref="H39:J40"/>
    <mergeCell ref="A44:F44"/>
    <mergeCell ref="G44:L44"/>
    <mergeCell ref="B15:D16"/>
    <mergeCell ref="H15:J16"/>
    <mergeCell ref="B23:D24"/>
    <mergeCell ref="H23:J24"/>
    <mergeCell ref="B31:D32"/>
    <mergeCell ref="H31:J32"/>
    <mergeCell ref="A27:F27"/>
    <mergeCell ref="G27:L27"/>
    <mergeCell ref="B30:C30"/>
    <mergeCell ref="H30:I30"/>
    <mergeCell ref="A3:F3"/>
    <mergeCell ref="A1:D1"/>
    <mergeCell ref="B6:C6"/>
    <mergeCell ref="G1:J1"/>
    <mergeCell ref="G3:L3"/>
    <mergeCell ref="H6:I6"/>
    <mergeCell ref="A116:F116"/>
    <mergeCell ref="G116:L116"/>
    <mergeCell ref="B118:C118"/>
    <mergeCell ref="H118:I118"/>
    <mergeCell ref="A108:F108"/>
    <mergeCell ref="G108:L108"/>
    <mergeCell ref="A100:F100"/>
    <mergeCell ref="G100:L100"/>
    <mergeCell ref="A92:F92"/>
    <mergeCell ref="G92:L92"/>
    <mergeCell ref="A84:F84"/>
    <mergeCell ref="G84:L84"/>
    <mergeCell ref="A76:F76"/>
    <mergeCell ref="G76:L76"/>
    <mergeCell ref="A68:F68"/>
    <mergeCell ref="G68:L68"/>
    <mergeCell ref="A60:F60"/>
    <mergeCell ref="G60:L60"/>
    <mergeCell ref="A20:F20"/>
    <mergeCell ref="G20:L20"/>
    <mergeCell ref="A12:F12"/>
    <mergeCell ref="G12:L12"/>
    <mergeCell ref="A4:F4"/>
    <mergeCell ref="G4:L4"/>
    <mergeCell ref="A25:D25"/>
    <mergeCell ref="G25:J25"/>
    <mergeCell ref="E7:F8"/>
    <mergeCell ref="K7:L8"/>
    <mergeCell ref="E15:F16"/>
    <mergeCell ref="K15:L16"/>
    <mergeCell ref="B7:D8"/>
    <mergeCell ref="H7:J8"/>
    <mergeCell ref="A17:D17"/>
    <mergeCell ref="G17:J17"/>
    <mergeCell ref="A19:F19"/>
    <mergeCell ref="G19:L19"/>
    <mergeCell ref="B22:C22"/>
    <mergeCell ref="H22:I22"/>
    <mergeCell ref="A9:D9"/>
    <mergeCell ref="G9:J9"/>
    <mergeCell ref="A11:F11"/>
    <mergeCell ref="G11:L11"/>
  </mergeCells>
  <pageMargins left="0.23622047244094491" right="0.23622047244094491" top="0.35433070866141736" bottom="0.35433070866141736" header="0.31496062992125984" footer="0.31496062992125984"/>
  <pageSetup paperSize="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16"/>
  <sheetViews>
    <sheetView showRowColHeaders="0" tabSelected="1" zoomScale="145" zoomScaleNormal="145" workbookViewId="0"/>
  </sheetViews>
  <sheetFormatPr baseColWidth="10" defaultColWidth="29.140625" defaultRowHeight="105" customHeight="1" x14ac:dyDescent="0.2"/>
  <cols>
    <col min="1" max="3" width="33.5703125" style="38" customWidth="1"/>
    <col min="4" max="16384" width="29.140625" style="38"/>
  </cols>
  <sheetData>
    <row r="1" spans="1:4" ht="99.6" customHeight="1" thickBot="1" x14ac:dyDescent="0.25">
      <c r="A1" s="41" t="str">
        <f>'Liste des élèves'!$E13</f>
        <v>Prénom1</v>
      </c>
      <c r="B1" s="41" t="str">
        <f>'Liste des élèves'!$E14</f>
        <v>Prénom2</v>
      </c>
      <c r="C1" s="41">
        <f>'Liste des élèves'!$E15</f>
        <v>0</v>
      </c>
      <c r="D1" s="39"/>
    </row>
    <row r="2" spans="1:4" ht="99.6" customHeight="1" thickBot="1" x14ac:dyDescent="0.25">
      <c r="A2" s="41">
        <f>'Liste des élèves'!$E16</f>
        <v>0</v>
      </c>
      <c r="B2" s="41">
        <f>'Liste des élèves'!$E17</f>
        <v>0</v>
      </c>
      <c r="C2" s="41">
        <f>'Liste des élèves'!$E18</f>
        <v>0</v>
      </c>
      <c r="D2" s="40" t="s">
        <v>22</v>
      </c>
    </row>
    <row r="3" spans="1:4" ht="99.6" customHeight="1" x14ac:dyDescent="0.2">
      <c r="A3" s="41">
        <f>'Liste des élèves'!$E19</f>
        <v>0</v>
      </c>
      <c r="B3" s="41">
        <f>'Liste des élèves'!$E20</f>
        <v>0</v>
      </c>
      <c r="C3" s="41">
        <f>'Liste des élèves'!$E21</f>
        <v>0</v>
      </c>
    </row>
    <row r="4" spans="1:4" ht="99.6" customHeight="1" x14ac:dyDescent="0.2">
      <c r="A4" s="41">
        <f>'Liste des élèves'!$E22</f>
        <v>0</v>
      </c>
      <c r="B4" s="41">
        <f>'Liste des élèves'!$E23</f>
        <v>0</v>
      </c>
      <c r="C4" s="41">
        <f>'Liste des élèves'!$E24</f>
        <v>0</v>
      </c>
    </row>
    <row r="5" spans="1:4" ht="99.6" customHeight="1" x14ac:dyDescent="0.2">
      <c r="A5" s="41">
        <f>'Liste des élèves'!$E25</f>
        <v>0</v>
      </c>
      <c r="B5" s="41">
        <f>'Liste des élèves'!$E26</f>
        <v>0</v>
      </c>
      <c r="C5" s="41">
        <f>'Liste des élèves'!$E27</f>
        <v>0</v>
      </c>
    </row>
    <row r="6" spans="1:4" ht="99.6" customHeight="1" x14ac:dyDescent="0.2">
      <c r="A6" s="41">
        <f>'Liste des élèves'!$E28</f>
        <v>0</v>
      </c>
      <c r="B6" s="41">
        <f>'Liste des élèves'!$E29</f>
        <v>0</v>
      </c>
      <c r="C6" s="41">
        <f>'Liste des élèves'!$E30</f>
        <v>0</v>
      </c>
    </row>
    <row r="7" spans="1:4" ht="99.6" customHeight="1" x14ac:dyDescent="0.2">
      <c r="A7" s="41">
        <f>'Liste des élèves'!$E31</f>
        <v>0</v>
      </c>
      <c r="B7" s="41">
        <f>'Liste des élèves'!$E32</f>
        <v>0</v>
      </c>
      <c r="C7" s="41">
        <f>'Liste des élèves'!$E33</f>
        <v>0</v>
      </c>
    </row>
    <row r="8" spans="1:4" ht="105" customHeight="1" x14ac:dyDescent="0.2">
      <c r="A8" s="41">
        <f>'Liste des élèves'!$E34</f>
        <v>0</v>
      </c>
      <c r="B8" s="41">
        <f>'Liste des élèves'!$E35</f>
        <v>0</v>
      </c>
      <c r="C8" s="41">
        <f>'Liste des élèves'!$E36</f>
        <v>0</v>
      </c>
    </row>
    <row r="9" spans="1:4" ht="99.6" customHeight="1" x14ac:dyDescent="0.2">
      <c r="A9" s="41">
        <f>'Liste des élèves'!$E37</f>
        <v>0</v>
      </c>
      <c r="B9" s="41">
        <f>'Liste des élèves'!$E38</f>
        <v>0</v>
      </c>
      <c r="C9" s="41">
        <f>'Liste des élèves'!$E39</f>
        <v>0</v>
      </c>
    </row>
    <row r="10" spans="1:4" ht="99.6" customHeight="1" x14ac:dyDescent="0.2">
      <c r="A10" s="41">
        <f>'Liste des élèves'!$E40</f>
        <v>0</v>
      </c>
      <c r="B10" s="41">
        <f>'Liste des élèves'!$E41</f>
        <v>0</v>
      </c>
      <c r="C10" s="41">
        <f>'Liste des élèves'!$E42</f>
        <v>0</v>
      </c>
    </row>
    <row r="11" spans="1:4" ht="100.15" customHeight="1" x14ac:dyDescent="0.2">
      <c r="A11" s="41" t="s">
        <v>0</v>
      </c>
      <c r="B11" s="41" t="s">
        <v>0</v>
      </c>
      <c r="C11" s="41" t="s">
        <v>0</v>
      </c>
    </row>
    <row r="12" spans="1:4" ht="100.15" customHeight="1" x14ac:dyDescent="0.2">
      <c r="A12" s="41" t="s">
        <v>0</v>
      </c>
      <c r="B12" s="41" t="s">
        <v>0</v>
      </c>
      <c r="C12" s="41" t="s">
        <v>0</v>
      </c>
    </row>
    <row r="13" spans="1:4" ht="100.15" customHeight="1" x14ac:dyDescent="0.2">
      <c r="A13" s="41" t="s">
        <v>0</v>
      </c>
      <c r="B13" s="41" t="s">
        <v>0</v>
      </c>
      <c r="C13" s="41" t="s">
        <v>0</v>
      </c>
    </row>
    <row r="14" spans="1:4" ht="100.15" customHeight="1" x14ac:dyDescent="0.2">
      <c r="A14" s="41" t="s">
        <v>0</v>
      </c>
      <c r="B14" s="41" t="s">
        <v>0</v>
      </c>
      <c r="C14" s="41" t="s">
        <v>0</v>
      </c>
    </row>
    <row r="15" spans="1:4" ht="105" customHeight="1" x14ac:dyDescent="0.2">
      <c r="A15" s="41" t="s">
        <v>0</v>
      </c>
      <c r="B15" s="41" t="s">
        <v>0</v>
      </c>
      <c r="C15" s="41" t="s">
        <v>0</v>
      </c>
    </row>
    <row r="16" spans="1:4" ht="105" customHeight="1" x14ac:dyDescent="0.2">
      <c r="A16" s="41" t="s">
        <v>0</v>
      </c>
      <c r="B16" s="41" t="s">
        <v>0</v>
      </c>
      <c r="C16" s="41"/>
    </row>
  </sheetData>
  <sheetProtection sheet="1" objects="1" scenarios="1" formatCells="0" selectLockedCells="1"/>
  <pageMargins left="0.23622047244094491" right="0.23622047244094491" top="0.47244094488188981" bottom="0.47244094488188981" header="0.31496062992125984" footer="0.31496062992125984"/>
  <pageSetup paperSize="9" orientation="portrait" horizont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Liste des élèves</vt:lpstr>
      <vt:lpstr>Feuil1</vt:lpstr>
      <vt:lpstr>Documents</vt:lpstr>
      <vt:lpstr>Justificatifs COOP</vt:lpstr>
      <vt:lpstr>Etiquettes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Odile</dc:creator>
  <cp:lastModifiedBy>User</cp:lastModifiedBy>
  <cp:lastPrinted>2022-03-27T17:16:03Z</cp:lastPrinted>
  <dcterms:created xsi:type="dcterms:W3CDTF">2016-04-28T11:26:59Z</dcterms:created>
  <dcterms:modified xsi:type="dcterms:W3CDTF">2023-05-29T22:26:18Z</dcterms:modified>
</cp:coreProperties>
</file>