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20A3F8B8-0372-423F-9D35-18D77D6FD0E0}" xr6:coauthVersionLast="47" xr6:coauthVersionMax="47" xr10:uidLastSave="{00000000-0000-0000-0000-000000000000}"/>
  <bookViews>
    <workbookView xWindow="-120" yWindow="-120" windowWidth="30960" windowHeight="16920" activeTab="2" xr2:uid="{00000000-000D-0000-FFFF-FFFF00000000}"/>
  </bookViews>
  <sheets>
    <sheet name="EDT1" sheetId="1" r:id="rId1"/>
    <sheet name="EDT2" sheetId="2" r:id="rId2"/>
    <sheet name="EDT3" sheetId="3" r:id="rId3"/>
  </sheets>
  <calcPr calcId="191029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M34" i="1"/>
  <c r="N34" i="1"/>
  <c r="O34" i="1"/>
  <c r="P34" i="1"/>
  <c r="Q34" i="1"/>
  <c r="R34" i="1"/>
  <c r="S34" i="1"/>
  <c r="T34" i="1"/>
  <c r="W34" i="1"/>
  <c r="X34" i="1"/>
  <c r="Y34" i="1"/>
  <c r="Z34" i="1"/>
  <c r="AA34" i="1"/>
  <c r="AB34" i="1"/>
  <c r="AC34" i="1"/>
  <c r="AD34" i="1"/>
  <c r="AJ34" i="1"/>
  <c r="AK34" i="1"/>
  <c r="AL34" i="1"/>
  <c r="AM34" i="1"/>
  <c r="AN34" i="1"/>
  <c r="AO34" i="1"/>
  <c r="AP34" i="1"/>
  <c r="AQ34" i="1"/>
  <c r="AT34" i="1"/>
  <c r="AU34" i="1"/>
  <c r="C35" i="1"/>
  <c r="D35" i="1"/>
  <c r="E35" i="1"/>
  <c r="F35" i="1"/>
  <c r="G35" i="1"/>
  <c r="H35" i="1"/>
  <c r="I35" i="1"/>
  <c r="J35" i="1"/>
  <c r="M35" i="1"/>
  <c r="N35" i="1"/>
  <c r="O35" i="1"/>
  <c r="P35" i="1"/>
  <c r="Q35" i="1"/>
  <c r="R35" i="1"/>
  <c r="S35" i="1"/>
  <c r="T35" i="1"/>
  <c r="W35" i="1"/>
  <c r="X35" i="1"/>
  <c r="Y35" i="1"/>
  <c r="Z35" i="1"/>
  <c r="AA35" i="1"/>
  <c r="AB35" i="1"/>
  <c r="AC35" i="1"/>
  <c r="AD35" i="1"/>
  <c r="AJ35" i="1"/>
  <c r="AK35" i="1"/>
  <c r="AL35" i="1"/>
  <c r="AM35" i="1"/>
  <c r="AN35" i="1"/>
  <c r="AO35" i="1"/>
  <c r="AP35" i="1"/>
  <c r="AQ35" i="1"/>
  <c r="AT35" i="1"/>
  <c r="AU35" i="1"/>
  <c r="C36" i="1"/>
  <c r="D36" i="1"/>
  <c r="E36" i="1"/>
  <c r="F36" i="1"/>
  <c r="G36" i="1"/>
  <c r="H36" i="1"/>
  <c r="I36" i="1"/>
  <c r="J36" i="1"/>
  <c r="M36" i="1"/>
  <c r="N36" i="1"/>
  <c r="O36" i="1"/>
  <c r="P36" i="1"/>
  <c r="Q36" i="1"/>
  <c r="R36" i="1"/>
  <c r="S36" i="1"/>
  <c r="T36" i="1"/>
  <c r="W36" i="1"/>
  <c r="X36" i="1"/>
  <c r="Y36" i="1"/>
  <c r="Z36" i="1"/>
  <c r="AA36" i="1"/>
  <c r="AB36" i="1"/>
  <c r="AC36" i="1"/>
  <c r="AD36" i="1"/>
  <c r="AJ36" i="1"/>
  <c r="AK36" i="1"/>
  <c r="AL36" i="1"/>
  <c r="AM36" i="1"/>
  <c r="AN36" i="1"/>
  <c r="AO36" i="1"/>
  <c r="AP36" i="1"/>
  <c r="AQ36" i="1"/>
  <c r="AT36" i="1"/>
  <c r="AU36" i="1"/>
  <c r="C37" i="1"/>
  <c r="D37" i="1"/>
  <c r="E37" i="1"/>
  <c r="F37" i="1"/>
  <c r="G37" i="1"/>
  <c r="H37" i="1"/>
  <c r="I37" i="1"/>
  <c r="J37" i="1"/>
  <c r="M37" i="1"/>
  <c r="N37" i="1"/>
  <c r="O37" i="1"/>
  <c r="P37" i="1"/>
  <c r="Q37" i="1"/>
  <c r="R37" i="1"/>
  <c r="S37" i="1"/>
  <c r="T37" i="1"/>
  <c r="W37" i="1"/>
  <c r="X37" i="1"/>
  <c r="Y37" i="1"/>
  <c r="Z37" i="1"/>
  <c r="AA37" i="1"/>
  <c r="AB37" i="1"/>
  <c r="AC37" i="1"/>
  <c r="AD37" i="1"/>
  <c r="AJ37" i="1"/>
  <c r="AK37" i="1"/>
  <c r="AL37" i="1"/>
  <c r="AM37" i="1"/>
  <c r="AN37" i="1"/>
  <c r="AO37" i="1"/>
  <c r="AP37" i="1"/>
  <c r="AQ37" i="1"/>
  <c r="AT37" i="1"/>
  <c r="AU37" i="1"/>
  <c r="C38" i="1"/>
  <c r="D38" i="1"/>
  <c r="E38" i="1"/>
  <c r="F38" i="1"/>
  <c r="G38" i="1"/>
  <c r="H38" i="1"/>
  <c r="I38" i="1"/>
  <c r="J38" i="1"/>
  <c r="M38" i="1"/>
  <c r="N38" i="1"/>
  <c r="O38" i="1"/>
  <c r="P38" i="1"/>
  <c r="Q38" i="1"/>
  <c r="R38" i="1"/>
  <c r="S38" i="1"/>
  <c r="T38" i="1"/>
  <c r="W38" i="1"/>
  <c r="X38" i="1"/>
  <c r="Y38" i="1"/>
  <c r="Z38" i="1"/>
  <c r="AA38" i="1"/>
  <c r="AB38" i="1"/>
  <c r="AC38" i="1"/>
  <c r="AD38" i="1"/>
  <c r="AJ38" i="1"/>
  <c r="AK38" i="1"/>
  <c r="AL38" i="1"/>
  <c r="AM38" i="1"/>
  <c r="AN38" i="1"/>
  <c r="AO38" i="1"/>
  <c r="AP38" i="1"/>
  <c r="AQ38" i="1"/>
  <c r="AT38" i="1"/>
  <c r="AU38" i="1"/>
  <c r="AM18" i="2"/>
  <c r="AL18" i="2"/>
  <c r="AK18" i="2"/>
  <c r="AC18" i="2"/>
  <c r="AB18" i="2"/>
  <c r="P18" i="2"/>
  <c r="O18" i="2"/>
  <c r="N18" i="2"/>
  <c r="M18" i="2"/>
  <c r="L18" i="2"/>
  <c r="D18" i="2"/>
  <c r="C18" i="2"/>
  <c r="AO18" i="3"/>
  <c r="AN18" i="3"/>
  <c r="AE18" i="3"/>
  <c r="AD18" i="3"/>
  <c r="AB18" i="3"/>
  <c r="N18" i="3"/>
  <c r="M18" i="3"/>
  <c r="D18" i="3"/>
  <c r="C18" i="3"/>
  <c r="B18" i="3"/>
  <c r="AA18" i="3" s="1"/>
  <c r="AM8" i="2"/>
  <c r="AM9" i="2"/>
  <c r="AM10" i="2"/>
  <c r="AM11" i="2"/>
  <c r="AM12" i="2"/>
  <c r="AM13" i="2"/>
  <c r="AM14" i="2"/>
  <c r="AM15" i="2"/>
  <c r="AM16" i="2"/>
  <c r="AM17" i="2"/>
  <c r="AM19" i="2"/>
  <c r="AM20" i="2"/>
  <c r="AC8" i="2"/>
  <c r="AC9" i="2"/>
  <c r="AC10" i="2"/>
  <c r="AC11" i="2"/>
  <c r="AC12" i="2"/>
  <c r="AC13" i="2"/>
  <c r="AC14" i="2"/>
  <c r="AC15" i="2"/>
  <c r="AC16" i="2"/>
  <c r="AC17" i="2"/>
  <c r="AC19" i="2"/>
  <c r="AC20" i="2"/>
  <c r="P8" i="2"/>
  <c r="P9" i="2"/>
  <c r="P10" i="2"/>
  <c r="P11" i="2"/>
  <c r="P12" i="2"/>
  <c r="P13" i="2"/>
  <c r="P14" i="2"/>
  <c r="P15" i="2"/>
  <c r="P16" i="2"/>
  <c r="P17" i="2"/>
  <c r="P19" i="2"/>
  <c r="P20" i="2"/>
  <c r="N8" i="2"/>
  <c r="N9" i="2"/>
  <c r="N10" i="2"/>
  <c r="N11" i="2"/>
  <c r="N12" i="2"/>
  <c r="N13" i="2"/>
  <c r="N14" i="2"/>
  <c r="N15" i="2"/>
  <c r="N16" i="2"/>
  <c r="N17" i="2"/>
  <c r="N19" i="2"/>
  <c r="N20" i="2"/>
  <c r="D20" i="2"/>
  <c r="D19" i="2"/>
  <c r="B18" i="2"/>
  <c r="AA18" i="2" s="1"/>
  <c r="L18" i="1"/>
  <c r="AS18" i="1" s="1"/>
  <c r="V18" i="1"/>
  <c r="AI18" i="1"/>
  <c r="L18" i="3" l="1"/>
  <c r="AM18" i="3" s="1"/>
  <c r="AD8" i="3"/>
  <c r="AD9" i="3"/>
  <c r="AD10" i="3"/>
  <c r="AD11" i="3"/>
  <c r="AD12" i="3"/>
  <c r="AD13" i="3"/>
  <c r="AD14" i="3"/>
  <c r="AD15" i="3"/>
  <c r="AD16" i="3"/>
  <c r="AD17" i="3"/>
  <c r="AD19" i="3"/>
  <c r="AD20" i="3"/>
  <c r="AD7" i="3"/>
  <c r="O8" i="2"/>
  <c r="O9" i="2"/>
  <c r="O10" i="2"/>
  <c r="O11" i="2"/>
  <c r="O12" i="2"/>
  <c r="O13" i="2"/>
  <c r="O14" i="2"/>
  <c r="O15" i="2"/>
  <c r="O16" i="2"/>
  <c r="O17" i="2"/>
  <c r="O19" i="2"/>
  <c r="O20" i="2"/>
  <c r="O7" i="2"/>
  <c r="P7" i="2"/>
  <c r="AI8" i="1"/>
  <c r="AI9" i="1"/>
  <c r="AI10" i="1"/>
  <c r="AI11" i="1"/>
  <c r="AI12" i="1"/>
  <c r="AI13" i="1"/>
  <c r="AI14" i="1"/>
  <c r="AI15" i="1"/>
  <c r="AI16" i="1"/>
  <c r="AI17" i="1"/>
  <c r="AI19" i="1"/>
  <c r="AI20" i="1"/>
  <c r="V8" i="1"/>
  <c r="V9" i="1"/>
  <c r="Z25" i="1" s="1"/>
  <c r="V10" i="1"/>
  <c r="V11" i="1"/>
  <c r="V12" i="1"/>
  <c r="Y28" i="1" s="1"/>
  <c r="V13" i="1"/>
  <c r="V14" i="1"/>
  <c r="Z30" i="1" s="1"/>
  <c r="V15" i="1"/>
  <c r="V16" i="1"/>
  <c r="V17" i="1"/>
  <c r="V19" i="1"/>
  <c r="V20" i="1"/>
  <c r="AD25" i="1"/>
  <c r="AD26" i="1"/>
  <c r="AD27" i="1"/>
  <c r="AD28" i="1"/>
  <c r="AD29" i="1"/>
  <c r="AD30" i="1"/>
  <c r="AD31" i="1"/>
  <c r="AD32" i="1"/>
  <c r="AD33" i="1"/>
  <c r="AD24" i="1"/>
  <c r="AC25" i="1"/>
  <c r="AC26" i="1"/>
  <c r="AC27" i="1"/>
  <c r="AC28" i="1"/>
  <c r="AC29" i="1"/>
  <c r="AC30" i="1"/>
  <c r="AC31" i="1"/>
  <c r="AC32" i="1"/>
  <c r="AC33" i="1"/>
  <c r="AC24" i="1"/>
  <c r="AB25" i="1"/>
  <c r="AB26" i="1"/>
  <c r="AB27" i="1"/>
  <c r="AB28" i="1"/>
  <c r="AB29" i="1"/>
  <c r="AB30" i="1"/>
  <c r="AB31" i="1"/>
  <c r="AB32" i="1"/>
  <c r="AB33" i="1"/>
  <c r="AB24" i="1"/>
  <c r="AA25" i="1"/>
  <c r="AA27" i="1"/>
  <c r="AA28" i="1"/>
  <c r="AA29" i="1"/>
  <c r="AA30" i="1"/>
  <c r="AA31" i="1"/>
  <c r="AA32" i="1"/>
  <c r="AA33" i="1"/>
  <c r="AA24" i="1"/>
  <c r="Z26" i="1"/>
  <c r="Z27" i="1"/>
  <c r="Z28" i="1"/>
  <c r="Z29" i="1"/>
  <c r="Z31" i="1"/>
  <c r="Z32" i="1"/>
  <c r="Z33" i="1"/>
  <c r="Z24" i="1"/>
  <c r="Y25" i="1"/>
  <c r="Y26" i="1"/>
  <c r="Y27" i="1"/>
  <c r="Y29" i="1"/>
  <c r="Y30" i="1"/>
  <c r="Y31" i="1"/>
  <c r="Y32" i="1"/>
  <c r="Y33" i="1"/>
  <c r="X26" i="1"/>
  <c r="X27" i="1"/>
  <c r="X28" i="1"/>
  <c r="X29" i="1"/>
  <c r="X30" i="1"/>
  <c r="X31" i="1"/>
  <c r="X32" i="1"/>
  <c r="X33" i="1"/>
  <c r="X25" i="1"/>
  <c r="W25" i="1"/>
  <c r="W26" i="1"/>
  <c r="W27" i="1"/>
  <c r="W28" i="1"/>
  <c r="W29" i="1"/>
  <c r="W30" i="1"/>
  <c r="W31" i="1"/>
  <c r="W32" i="1"/>
  <c r="W33" i="1"/>
  <c r="V25" i="1"/>
  <c r="V26" i="1" s="1"/>
  <c r="V27" i="1" s="1"/>
  <c r="V28" i="1" s="1"/>
  <c r="V29" i="1" s="1"/>
  <c r="V30" i="1" s="1"/>
  <c r="V32" i="1" s="1"/>
  <c r="V33" i="1" s="1"/>
  <c r="V34" i="1" s="1"/>
  <c r="V35" i="1" s="1"/>
  <c r="V36" i="1" s="1"/>
  <c r="V37" i="1" s="1"/>
  <c r="V38" i="1" s="1"/>
  <c r="AA26" i="1" l="1"/>
  <c r="AA39" i="1" s="1"/>
  <c r="AC39" i="1"/>
  <c r="AD39" i="1"/>
  <c r="Z39" i="1"/>
  <c r="AB39" i="1"/>
  <c r="W24" i="1"/>
  <c r="W39" i="1" s="1"/>
  <c r="AX25" i="1"/>
  <c r="AX26" i="1"/>
  <c r="AX27" i="1"/>
  <c r="AX28" i="1"/>
  <c r="AX29" i="1"/>
  <c r="AX30" i="1"/>
  <c r="AX31" i="1"/>
  <c r="AX32" i="1"/>
  <c r="AX33" i="1"/>
  <c r="AX34" i="1"/>
  <c r="AX35" i="1"/>
  <c r="AX37" i="1"/>
  <c r="AX38" i="1"/>
  <c r="AO8" i="3"/>
  <c r="AO9" i="3"/>
  <c r="AO10" i="3"/>
  <c r="AO11" i="3"/>
  <c r="AO12" i="3"/>
  <c r="AO13" i="3"/>
  <c r="AO14" i="3"/>
  <c r="AO15" i="3"/>
  <c r="AO16" i="3"/>
  <c r="AO17" i="3"/>
  <c r="AO19" i="3"/>
  <c r="AO20" i="3"/>
  <c r="AE8" i="3"/>
  <c r="AE9" i="3"/>
  <c r="AE10" i="3"/>
  <c r="AE11" i="3"/>
  <c r="AE12" i="3"/>
  <c r="AE13" i="3"/>
  <c r="AE14" i="3"/>
  <c r="AE15" i="3"/>
  <c r="AE16" i="3"/>
  <c r="AE17" i="3"/>
  <c r="AE19" i="3"/>
  <c r="AE20" i="3"/>
  <c r="N8" i="3"/>
  <c r="N9" i="3"/>
  <c r="N10" i="3"/>
  <c r="N11" i="3"/>
  <c r="N12" i="3"/>
  <c r="N13" i="3"/>
  <c r="N14" i="3"/>
  <c r="N15" i="3"/>
  <c r="N16" i="3"/>
  <c r="N17" i="3"/>
  <c r="N19" i="3"/>
  <c r="N20" i="3"/>
  <c r="N7" i="3"/>
  <c r="BO7" i="3" s="1"/>
  <c r="BP7" i="3" s="1"/>
  <c r="BH7" i="3"/>
  <c r="BI7" i="3"/>
  <c r="BJ7" i="3"/>
  <c r="BK7" i="3"/>
  <c r="BL7" i="3"/>
  <c r="D8" i="3"/>
  <c r="D9" i="3"/>
  <c r="D10" i="3"/>
  <c r="D11" i="3"/>
  <c r="D12" i="3"/>
  <c r="D13" i="3"/>
  <c r="D14" i="3"/>
  <c r="D15" i="3"/>
  <c r="D16" i="3"/>
  <c r="D17" i="3"/>
  <c r="D19" i="3"/>
  <c r="D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36" i="3"/>
  <c r="BF37" i="3"/>
  <c r="BF38" i="3"/>
  <c r="BF39" i="3"/>
  <c r="BF40" i="3"/>
  <c r="BQ7" i="3"/>
  <c r="BR7" i="3"/>
  <c r="BS7" i="3"/>
  <c r="BT7" i="3"/>
  <c r="BU7" i="3"/>
  <c r="BV7" i="3"/>
  <c r="BW7" i="3"/>
  <c r="BX7" i="3"/>
  <c r="BY7" i="3"/>
  <c r="BZ7" i="3"/>
  <c r="CA7" i="3"/>
  <c r="CF7" i="3"/>
  <c r="CG7" i="3"/>
  <c r="CH7" i="3"/>
  <c r="CI7" i="3"/>
  <c r="CJ7" i="3"/>
  <c r="CK7" i="3"/>
  <c r="BG8" i="3"/>
  <c r="BH8" i="3"/>
  <c r="BI8" i="3"/>
  <c r="BJ8" i="3"/>
  <c r="BK8" i="3"/>
  <c r="BL8" i="3"/>
  <c r="BQ8" i="3"/>
  <c r="BR8" i="3"/>
  <c r="BS8" i="3"/>
  <c r="BT8" i="3"/>
  <c r="BU8" i="3"/>
  <c r="BV8" i="3"/>
  <c r="BW8" i="3"/>
  <c r="BX8" i="3"/>
  <c r="BY8" i="3"/>
  <c r="BZ8" i="3"/>
  <c r="CA8" i="3"/>
  <c r="CF8" i="3"/>
  <c r="CG8" i="3"/>
  <c r="CH8" i="3"/>
  <c r="CI8" i="3"/>
  <c r="CJ8" i="3"/>
  <c r="CK8" i="3"/>
  <c r="BG9" i="3"/>
  <c r="BH9" i="3"/>
  <c r="BI9" i="3"/>
  <c r="BJ9" i="3"/>
  <c r="BK9" i="3"/>
  <c r="BL9" i="3"/>
  <c r="BQ9" i="3"/>
  <c r="BR9" i="3"/>
  <c r="BS9" i="3"/>
  <c r="BT9" i="3"/>
  <c r="BU9" i="3"/>
  <c r="BV9" i="3"/>
  <c r="BW9" i="3"/>
  <c r="BX9" i="3"/>
  <c r="BY9" i="3"/>
  <c r="BZ9" i="3"/>
  <c r="CA9" i="3"/>
  <c r="CF9" i="3"/>
  <c r="CG9" i="3"/>
  <c r="CH9" i="3"/>
  <c r="CI9" i="3"/>
  <c r="CJ9" i="3"/>
  <c r="CK9" i="3"/>
  <c r="BG10" i="3"/>
  <c r="BH10" i="3"/>
  <c r="BI10" i="3"/>
  <c r="BJ10" i="3"/>
  <c r="BK10" i="3"/>
  <c r="BL10" i="3"/>
  <c r="BQ10" i="3"/>
  <c r="BR10" i="3"/>
  <c r="BS10" i="3"/>
  <c r="BT10" i="3"/>
  <c r="BU10" i="3"/>
  <c r="BV10" i="3"/>
  <c r="BW10" i="3"/>
  <c r="BX10" i="3"/>
  <c r="BY10" i="3"/>
  <c r="BZ10" i="3"/>
  <c r="CA10" i="3"/>
  <c r="CF10" i="3"/>
  <c r="CG10" i="3"/>
  <c r="CH10" i="3"/>
  <c r="CI10" i="3"/>
  <c r="CJ10" i="3"/>
  <c r="CK10" i="3"/>
  <c r="BG11" i="3"/>
  <c r="BH11" i="3"/>
  <c r="BI11" i="3"/>
  <c r="BJ11" i="3"/>
  <c r="BK11" i="3"/>
  <c r="BL11" i="3"/>
  <c r="BQ11" i="3"/>
  <c r="BR11" i="3"/>
  <c r="BS11" i="3"/>
  <c r="BT11" i="3"/>
  <c r="BU11" i="3"/>
  <c r="BV11" i="3"/>
  <c r="BW11" i="3"/>
  <c r="BX11" i="3"/>
  <c r="BY11" i="3"/>
  <c r="BZ11" i="3"/>
  <c r="CA11" i="3"/>
  <c r="CF11" i="3"/>
  <c r="CG11" i="3"/>
  <c r="CH11" i="3"/>
  <c r="CI11" i="3"/>
  <c r="CJ11" i="3"/>
  <c r="CK11" i="3"/>
  <c r="BG12" i="3"/>
  <c r="BH12" i="3"/>
  <c r="BI12" i="3"/>
  <c r="BJ12" i="3"/>
  <c r="BK12" i="3"/>
  <c r="BL12" i="3"/>
  <c r="BQ12" i="3"/>
  <c r="BR12" i="3"/>
  <c r="BS12" i="3"/>
  <c r="BT12" i="3"/>
  <c r="BU12" i="3"/>
  <c r="BV12" i="3"/>
  <c r="BW12" i="3"/>
  <c r="BX12" i="3"/>
  <c r="BY12" i="3"/>
  <c r="BZ12" i="3"/>
  <c r="CA12" i="3"/>
  <c r="CF12" i="3"/>
  <c r="CG12" i="3"/>
  <c r="CH12" i="3"/>
  <c r="CI12" i="3"/>
  <c r="CJ12" i="3"/>
  <c r="CK12" i="3"/>
  <c r="BG13" i="3"/>
  <c r="BH13" i="3"/>
  <c r="BI13" i="3"/>
  <c r="BJ13" i="3"/>
  <c r="BK13" i="3"/>
  <c r="BL13" i="3"/>
  <c r="BQ13" i="3"/>
  <c r="BR13" i="3"/>
  <c r="BS13" i="3"/>
  <c r="BT13" i="3"/>
  <c r="BU13" i="3"/>
  <c r="BV13" i="3"/>
  <c r="BW13" i="3"/>
  <c r="BY13" i="3"/>
  <c r="BZ13" i="3"/>
  <c r="CA13" i="3"/>
  <c r="CF13" i="3"/>
  <c r="CG13" i="3"/>
  <c r="CH13" i="3"/>
  <c r="CI13" i="3"/>
  <c r="CJ13" i="3"/>
  <c r="CK13" i="3"/>
  <c r="BG14" i="3"/>
  <c r="BH14" i="3"/>
  <c r="BI14" i="3"/>
  <c r="BJ14" i="3"/>
  <c r="BK14" i="3"/>
  <c r="BL14" i="3"/>
  <c r="BQ14" i="3"/>
  <c r="BR14" i="3"/>
  <c r="BS14" i="3"/>
  <c r="BT14" i="3"/>
  <c r="BU14" i="3"/>
  <c r="BV14" i="3"/>
  <c r="BW14" i="3"/>
  <c r="BY14" i="3"/>
  <c r="BZ14" i="3"/>
  <c r="CA14" i="3"/>
  <c r="CF14" i="3"/>
  <c r="CG14" i="3"/>
  <c r="CH14" i="3"/>
  <c r="CI14" i="3"/>
  <c r="CJ14" i="3"/>
  <c r="CK14" i="3"/>
  <c r="BG15" i="3"/>
  <c r="BH15" i="3"/>
  <c r="BI15" i="3"/>
  <c r="BJ15" i="3"/>
  <c r="BK15" i="3"/>
  <c r="BL15" i="3"/>
  <c r="BQ15" i="3"/>
  <c r="BR15" i="3"/>
  <c r="BS15" i="3"/>
  <c r="BT15" i="3"/>
  <c r="BU15" i="3"/>
  <c r="BV15" i="3"/>
  <c r="BW15" i="3"/>
  <c r="BX15" i="3"/>
  <c r="BY15" i="3"/>
  <c r="BZ15" i="3"/>
  <c r="CA15" i="3"/>
  <c r="CF15" i="3"/>
  <c r="CG15" i="3"/>
  <c r="CH15" i="3"/>
  <c r="CI15" i="3"/>
  <c r="CJ15" i="3"/>
  <c r="CK15" i="3"/>
  <c r="BG16" i="3"/>
  <c r="BH16" i="3"/>
  <c r="BI16" i="3"/>
  <c r="BJ16" i="3"/>
  <c r="BK16" i="3"/>
  <c r="BL16" i="3"/>
  <c r="BQ16" i="3"/>
  <c r="BR16" i="3"/>
  <c r="BS16" i="3"/>
  <c r="BT16" i="3"/>
  <c r="BU16" i="3"/>
  <c r="BV16" i="3"/>
  <c r="BW16" i="3"/>
  <c r="BX16" i="3"/>
  <c r="BY16" i="3"/>
  <c r="BZ16" i="3"/>
  <c r="CA16" i="3"/>
  <c r="CF16" i="3"/>
  <c r="CG16" i="3"/>
  <c r="CH16" i="3"/>
  <c r="CI16" i="3"/>
  <c r="CJ16" i="3"/>
  <c r="CK16" i="3"/>
  <c r="BG17" i="3"/>
  <c r="BH17" i="3"/>
  <c r="BI17" i="3"/>
  <c r="BJ17" i="3"/>
  <c r="BK17" i="3"/>
  <c r="BL17" i="3"/>
  <c r="BQ17" i="3"/>
  <c r="BR17" i="3"/>
  <c r="BS17" i="3"/>
  <c r="BT17" i="3"/>
  <c r="BU17" i="3"/>
  <c r="BV17" i="3"/>
  <c r="BW17" i="3"/>
  <c r="BX17" i="3"/>
  <c r="BY17" i="3"/>
  <c r="BZ17" i="3"/>
  <c r="CA17" i="3"/>
  <c r="CF17" i="3"/>
  <c r="CG17" i="3"/>
  <c r="CH17" i="3"/>
  <c r="CI17" i="3"/>
  <c r="CJ17" i="3"/>
  <c r="CK17" i="3"/>
  <c r="BG19" i="3"/>
  <c r="BH19" i="3"/>
  <c r="BI19" i="3"/>
  <c r="BJ19" i="3"/>
  <c r="BK19" i="3"/>
  <c r="BL19" i="3"/>
  <c r="BQ19" i="3"/>
  <c r="BR19" i="3"/>
  <c r="BS19" i="3"/>
  <c r="BT19" i="3"/>
  <c r="BU19" i="3"/>
  <c r="BV19" i="3"/>
  <c r="BW19" i="3"/>
  <c r="BX19" i="3"/>
  <c r="BY19" i="3"/>
  <c r="BZ19" i="3"/>
  <c r="CA19" i="3"/>
  <c r="CF19" i="3"/>
  <c r="CG19" i="3"/>
  <c r="CH19" i="3"/>
  <c r="CI19" i="3"/>
  <c r="CJ19" i="3"/>
  <c r="CK19" i="3"/>
  <c r="BG20" i="3"/>
  <c r="BH20" i="3"/>
  <c r="BI20" i="3"/>
  <c r="BJ20" i="3"/>
  <c r="BK20" i="3"/>
  <c r="BL20" i="3"/>
  <c r="BQ20" i="3"/>
  <c r="BR20" i="3"/>
  <c r="BS20" i="3"/>
  <c r="BT20" i="3"/>
  <c r="BU20" i="3"/>
  <c r="BV20" i="3"/>
  <c r="BW20" i="3"/>
  <c r="BX20" i="3"/>
  <c r="BY20" i="3"/>
  <c r="BZ20" i="3"/>
  <c r="CA20" i="3"/>
  <c r="CF20" i="3"/>
  <c r="CG20" i="3"/>
  <c r="CH20" i="3"/>
  <c r="CI20" i="3"/>
  <c r="CJ20" i="3"/>
  <c r="CK20" i="3"/>
  <c r="AU37" i="3" l="1"/>
  <c r="AT37" i="3"/>
  <c r="AS37" i="3"/>
  <c r="AR37" i="3"/>
  <c r="AQ37" i="3"/>
  <c r="AP37" i="3"/>
  <c r="AO37" i="3"/>
  <c r="AN37" i="3"/>
  <c r="AK37" i="3"/>
  <c r="AJ37" i="3"/>
  <c r="AI37" i="3"/>
  <c r="AH37" i="3"/>
  <c r="AG37" i="3"/>
  <c r="AF37" i="3"/>
  <c r="AE37" i="3"/>
  <c r="AB37" i="3"/>
  <c r="T37" i="3"/>
  <c r="S37" i="3"/>
  <c r="R37" i="3"/>
  <c r="Q37" i="3"/>
  <c r="P37" i="3"/>
  <c r="O37" i="3"/>
  <c r="N37" i="3"/>
  <c r="M37" i="3"/>
  <c r="AM25" i="3"/>
  <c r="AM26" i="3" s="1"/>
  <c r="AM27" i="3" s="1"/>
  <c r="AM28" i="3" s="1"/>
  <c r="AM29" i="3" s="1"/>
  <c r="AM30" i="3" s="1"/>
  <c r="AM32" i="3" s="1"/>
  <c r="AM33" i="3" s="1"/>
  <c r="AM34" i="3" s="1"/>
  <c r="AM35" i="3" s="1"/>
  <c r="AM36" i="3" s="1"/>
  <c r="AM37" i="3" s="1"/>
  <c r="AA25" i="3"/>
  <c r="AA26" i="3" s="1"/>
  <c r="AA27" i="3" s="1"/>
  <c r="AA28" i="3" s="1"/>
  <c r="AA29" i="3" s="1"/>
  <c r="AA30" i="3" s="1"/>
  <c r="AA32" i="3" s="1"/>
  <c r="AA33" i="3" s="1"/>
  <c r="AA34" i="3" s="1"/>
  <c r="AA35" i="3" s="1"/>
  <c r="AA36" i="3" s="1"/>
  <c r="AA37" i="3" s="1"/>
  <c r="L25" i="3"/>
  <c r="L26" i="3" s="1"/>
  <c r="L27" i="3" s="1"/>
  <c r="L28" i="3" s="1"/>
  <c r="L29" i="3" s="1"/>
  <c r="L30" i="3" s="1"/>
  <c r="L32" i="3" s="1"/>
  <c r="L33" i="3" s="1"/>
  <c r="L34" i="3" s="1"/>
  <c r="L35" i="3" s="1"/>
  <c r="L36" i="3" s="1"/>
  <c r="L37" i="3" s="1"/>
  <c r="B25" i="3"/>
  <c r="B26" i="3" s="1"/>
  <c r="B27" i="3" s="1"/>
  <c r="B28" i="3" s="1"/>
  <c r="B29" i="3" s="1"/>
  <c r="B30" i="3" s="1"/>
  <c r="B32" i="3" s="1"/>
  <c r="B33" i="3" s="1"/>
  <c r="B34" i="3" s="1"/>
  <c r="B35" i="3" s="1"/>
  <c r="B36" i="3" s="1"/>
  <c r="B37" i="3" s="1"/>
  <c r="CN20" i="3"/>
  <c r="CO20" i="3" s="1"/>
  <c r="AN20" i="3"/>
  <c r="CD20" i="3"/>
  <c r="CE20" i="3" s="1"/>
  <c r="AB20" i="3"/>
  <c r="CC20" i="3" s="1"/>
  <c r="BO20" i="3"/>
  <c r="BP20" i="3" s="1"/>
  <c r="M20" i="3"/>
  <c r="BN20" i="3" s="1"/>
  <c r="BE20" i="3"/>
  <c r="BF20" i="3" s="1"/>
  <c r="C20" i="3"/>
  <c r="F37" i="3" s="1"/>
  <c r="B20" i="3"/>
  <c r="AA20" i="3" s="1"/>
  <c r="CB20" i="3" s="1"/>
  <c r="CN19" i="3"/>
  <c r="CO19" i="3" s="1"/>
  <c r="AN19" i="3"/>
  <c r="CD19" i="3"/>
  <c r="CE19" i="3" s="1"/>
  <c r="AB19" i="3"/>
  <c r="CC19" i="3" s="1"/>
  <c r="BO19" i="3"/>
  <c r="BP19" i="3" s="1"/>
  <c r="M19" i="3"/>
  <c r="BN19" i="3" s="1"/>
  <c r="BE19" i="3"/>
  <c r="BF19" i="3" s="1"/>
  <c r="C19" i="3"/>
  <c r="J36" i="3" s="1"/>
  <c r="B19" i="3"/>
  <c r="L19" i="3" s="1"/>
  <c r="CN17" i="3"/>
  <c r="CO17" i="3" s="1"/>
  <c r="AN17" i="3"/>
  <c r="CD17" i="3"/>
  <c r="CE17" i="3" s="1"/>
  <c r="AB17" i="3"/>
  <c r="CC17" i="3" s="1"/>
  <c r="BO17" i="3"/>
  <c r="BP17" i="3" s="1"/>
  <c r="M17" i="3"/>
  <c r="BE17" i="3"/>
  <c r="BF17" i="3" s="1"/>
  <c r="C17" i="3"/>
  <c r="B17" i="3"/>
  <c r="L17" i="3" s="1"/>
  <c r="CN16" i="3"/>
  <c r="CO16" i="3" s="1"/>
  <c r="AN16" i="3"/>
  <c r="CM16" i="3" s="1"/>
  <c r="CD16" i="3"/>
  <c r="CE16" i="3" s="1"/>
  <c r="AB16" i="3"/>
  <c r="CC16" i="3" s="1"/>
  <c r="BO16" i="3"/>
  <c r="BP16" i="3" s="1"/>
  <c r="M16" i="3"/>
  <c r="BE16" i="3"/>
  <c r="BF16" i="3" s="1"/>
  <c r="C16" i="3"/>
  <c r="B16" i="3"/>
  <c r="AA16" i="3" s="1"/>
  <c r="CB16" i="3" s="1"/>
  <c r="CN15" i="3"/>
  <c r="CO15" i="3" s="1"/>
  <c r="AN15" i="3"/>
  <c r="CM15" i="3" s="1"/>
  <c r="CD15" i="3"/>
  <c r="CE15" i="3" s="1"/>
  <c r="AB15" i="3"/>
  <c r="CC15" i="3" s="1"/>
  <c r="BO15" i="3"/>
  <c r="BP15" i="3" s="1"/>
  <c r="M15" i="3"/>
  <c r="BE15" i="3"/>
  <c r="BF15" i="3" s="1"/>
  <c r="C15" i="3"/>
  <c r="B15" i="3"/>
  <c r="AA15" i="3" s="1"/>
  <c r="CB15" i="3" s="1"/>
  <c r="CN14" i="3"/>
  <c r="CO14" i="3" s="1"/>
  <c r="AN14" i="3"/>
  <c r="CD14" i="3"/>
  <c r="CE14" i="3" s="1"/>
  <c r="AB14" i="3"/>
  <c r="CC14" i="3" s="1"/>
  <c r="W14" i="3"/>
  <c r="BX14" i="3" s="1"/>
  <c r="BO14" i="3"/>
  <c r="BP14" i="3" s="1"/>
  <c r="M14" i="3"/>
  <c r="BN14" i="3" s="1"/>
  <c r="BE14" i="3"/>
  <c r="BF14" i="3" s="1"/>
  <c r="C14" i="3"/>
  <c r="F32" i="3" s="1"/>
  <c r="B14" i="3"/>
  <c r="AA14" i="3" s="1"/>
  <c r="CB14" i="3" s="1"/>
  <c r="CN13" i="3"/>
  <c r="CO13" i="3" s="1"/>
  <c r="AN13" i="3"/>
  <c r="CM13" i="3" s="1"/>
  <c r="CD13" i="3"/>
  <c r="CE13" i="3" s="1"/>
  <c r="AB13" i="3"/>
  <c r="CC13" i="3" s="1"/>
  <c r="W13" i="3"/>
  <c r="BX13" i="3" s="1"/>
  <c r="BO13" i="3"/>
  <c r="BP13" i="3" s="1"/>
  <c r="M13" i="3"/>
  <c r="BE13" i="3"/>
  <c r="BF13" i="3" s="1"/>
  <c r="C13" i="3"/>
  <c r="H30" i="3" s="1"/>
  <c r="B13" i="3"/>
  <c r="AA13" i="3" s="1"/>
  <c r="CB13" i="3" s="1"/>
  <c r="CN12" i="3"/>
  <c r="CO12" i="3" s="1"/>
  <c r="AN12" i="3"/>
  <c r="CD12" i="3"/>
  <c r="CE12" i="3" s="1"/>
  <c r="AB12" i="3"/>
  <c r="BO12" i="3"/>
  <c r="BP12" i="3" s="1"/>
  <c r="M12" i="3"/>
  <c r="S29" i="3" s="1"/>
  <c r="BE12" i="3"/>
  <c r="BF12" i="3" s="1"/>
  <c r="C12" i="3"/>
  <c r="B12" i="3"/>
  <c r="AA12" i="3" s="1"/>
  <c r="CB12" i="3" s="1"/>
  <c r="CN11" i="3"/>
  <c r="CO11" i="3" s="1"/>
  <c r="AN11" i="3"/>
  <c r="AP28" i="3" s="1"/>
  <c r="CD11" i="3"/>
  <c r="CE11" i="3" s="1"/>
  <c r="AB11" i="3"/>
  <c r="CC11" i="3" s="1"/>
  <c r="BO11" i="3"/>
  <c r="BP11" i="3" s="1"/>
  <c r="M11" i="3"/>
  <c r="BE11" i="3"/>
  <c r="BF11" i="3" s="1"/>
  <c r="C11" i="3"/>
  <c r="B11" i="3"/>
  <c r="L11" i="3" s="1"/>
  <c r="CN10" i="3"/>
  <c r="CO10" i="3" s="1"/>
  <c r="AN10" i="3"/>
  <c r="CD10" i="3"/>
  <c r="CE10" i="3" s="1"/>
  <c r="AB10" i="3"/>
  <c r="BO10" i="3"/>
  <c r="BP10" i="3" s="1"/>
  <c r="M10" i="3"/>
  <c r="BE10" i="3"/>
  <c r="BF10" i="3" s="1"/>
  <c r="C10" i="3"/>
  <c r="B10" i="3"/>
  <c r="AA10" i="3" s="1"/>
  <c r="CB10" i="3" s="1"/>
  <c r="CN9" i="3"/>
  <c r="CO9" i="3" s="1"/>
  <c r="AN9" i="3"/>
  <c r="AU26" i="3" s="1"/>
  <c r="CD9" i="3"/>
  <c r="CE9" i="3" s="1"/>
  <c r="AB9" i="3"/>
  <c r="CC9" i="3" s="1"/>
  <c r="BO9" i="3"/>
  <c r="BP9" i="3" s="1"/>
  <c r="M9" i="3"/>
  <c r="Q26" i="3" s="1"/>
  <c r="BE9" i="3"/>
  <c r="BF9" i="3" s="1"/>
  <c r="C9" i="3"/>
  <c r="I26" i="3" s="1"/>
  <c r="B9" i="3"/>
  <c r="AA9" i="3" s="1"/>
  <c r="CB9" i="3" s="1"/>
  <c r="CN8" i="3"/>
  <c r="CO8" i="3" s="1"/>
  <c r="AN8" i="3"/>
  <c r="CD8" i="3"/>
  <c r="CE8" i="3" s="1"/>
  <c r="AB8" i="3"/>
  <c r="BO8" i="3"/>
  <c r="BP8" i="3" s="1"/>
  <c r="M8" i="3"/>
  <c r="BE8" i="3"/>
  <c r="BF8" i="3" s="1"/>
  <c r="C8" i="3"/>
  <c r="B8" i="3"/>
  <c r="AA8" i="3" s="1"/>
  <c r="CB8" i="3" s="1"/>
  <c r="AO7" i="3"/>
  <c r="CN7" i="3" s="1"/>
  <c r="CO7" i="3" s="1"/>
  <c r="AN7" i="3"/>
  <c r="AE7" i="3"/>
  <c r="CD7" i="3" s="1"/>
  <c r="CE7" i="3" s="1"/>
  <c r="AB7" i="3"/>
  <c r="CC7" i="3" s="1"/>
  <c r="M7" i="3"/>
  <c r="BN7" i="3" s="1"/>
  <c r="D7" i="3"/>
  <c r="BE7" i="3" s="1"/>
  <c r="BF7" i="3" s="1"/>
  <c r="C7" i="3"/>
  <c r="I24" i="3" s="1"/>
  <c r="AZ6" i="3"/>
  <c r="B5" i="3"/>
  <c r="E4" i="3"/>
  <c r="E3" i="3"/>
  <c r="AL8" i="2"/>
  <c r="AR25" i="2" s="1"/>
  <c r="AL9" i="2"/>
  <c r="AR26" i="2" s="1"/>
  <c r="AL10" i="2"/>
  <c r="AQ27" i="2" s="1"/>
  <c r="AL11" i="2"/>
  <c r="AQ28" i="2" s="1"/>
  <c r="AL12" i="2"/>
  <c r="AS29" i="2" s="1"/>
  <c r="AL13" i="2"/>
  <c r="AQ30" i="2" s="1"/>
  <c r="AL14" i="2"/>
  <c r="AS31" i="2" s="1"/>
  <c r="AL15" i="2"/>
  <c r="AN32" i="2" s="1"/>
  <c r="AL16" i="2"/>
  <c r="AQ33" i="2" s="1"/>
  <c r="AL17" i="2"/>
  <c r="AR34" i="2" s="1"/>
  <c r="AL19" i="2"/>
  <c r="AQ35" i="2" s="1"/>
  <c r="AL20" i="2"/>
  <c r="AQ36" i="2" s="1"/>
  <c r="AL7" i="2"/>
  <c r="AP24" i="2" s="1"/>
  <c r="AB8" i="2"/>
  <c r="AH25" i="2" s="1"/>
  <c r="AB9" i="2"/>
  <c r="AH26" i="2" s="1"/>
  <c r="AB10" i="2"/>
  <c r="AF27" i="2" s="1"/>
  <c r="AB11" i="2"/>
  <c r="AG28" i="2" s="1"/>
  <c r="AB12" i="2"/>
  <c r="AF29" i="2" s="1"/>
  <c r="AB13" i="2"/>
  <c r="AI30" i="2" s="1"/>
  <c r="AB14" i="2"/>
  <c r="AH31" i="2" s="1"/>
  <c r="AB15" i="2"/>
  <c r="AB16" i="2"/>
  <c r="AF33" i="2" s="1"/>
  <c r="AB17" i="2"/>
  <c r="AF34" i="2" s="1"/>
  <c r="AB19" i="2"/>
  <c r="AF35" i="2" s="1"/>
  <c r="AB20" i="2"/>
  <c r="AI36" i="2" s="1"/>
  <c r="AB7" i="2"/>
  <c r="AF24" i="2" s="1"/>
  <c r="M8" i="2"/>
  <c r="R25" i="2" s="1"/>
  <c r="M9" i="2"/>
  <c r="S26" i="2" s="1"/>
  <c r="M10" i="2"/>
  <c r="P27" i="2" s="1"/>
  <c r="M11" i="2"/>
  <c r="M12" i="2"/>
  <c r="R29" i="2" s="1"/>
  <c r="M13" i="2"/>
  <c r="R30" i="2" s="1"/>
  <c r="M14" i="2"/>
  <c r="Q31" i="2" s="1"/>
  <c r="M15" i="2"/>
  <c r="P32" i="2" s="1"/>
  <c r="M16" i="2"/>
  <c r="P33" i="2" s="1"/>
  <c r="M17" i="2"/>
  <c r="R34" i="2" s="1"/>
  <c r="M19" i="2"/>
  <c r="S35" i="2" s="1"/>
  <c r="M20" i="2"/>
  <c r="R36" i="2" s="1"/>
  <c r="M7" i="2"/>
  <c r="S24" i="2" s="1"/>
  <c r="C7" i="2"/>
  <c r="G24" i="2" s="1"/>
  <c r="C8" i="2"/>
  <c r="G25" i="2" s="1"/>
  <c r="C9" i="2"/>
  <c r="J26" i="2" s="1"/>
  <c r="C10" i="2"/>
  <c r="I27" i="2" s="1"/>
  <c r="C11" i="2"/>
  <c r="C28" i="2" s="1"/>
  <c r="C12" i="2"/>
  <c r="G29" i="2" s="1"/>
  <c r="C13" i="2"/>
  <c r="J30" i="2" s="1"/>
  <c r="C14" i="2"/>
  <c r="J32" i="2" s="1"/>
  <c r="C15" i="2"/>
  <c r="C16" i="2"/>
  <c r="I34" i="2" s="1"/>
  <c r="C17" i="2"/>
  <c r="J35" i="2" s="1"/>
  <c r="C19" i="2"/>
  <c r="F36" i="2" s="1"/>
  <c r="C20" i="2"/>
  <c r="I37" i="2" s="1"/>
  <c r="B5" i="2"/>
  <c r="AX6" i="2"/>
  <c r="B8" i="2"/>
  <c r="L8" i="2" s="1"/>
  <c r="B9" i="2"/>
  <c r="AA9" i="2" s="1"/>
  <c r="B10" i="2"/>
  <c r="L10" i="2" s="1"/>
  <c r="B11" i="2"/>
  <c r="L11" i="2" s="1"/>
  <c r="B12" i="2"/>
  <c r="AA12" i="2" s="1"/>
  <c r="B13" i="2"/>
  <c r="L13" i="2" s="1"/>
  <c r="B14" i="2"/>
  <c r="AA14" i="2" s="1"/>
  <c r="B15" i="2"/>
  <c r="AA15" i="2" s="1"/>
  <c r="B16" i="2"/>
  <c r="AA16" i="2" s="1"/>
  <c r="B17" i="2"/>
  <c r="L17" i="2" s="1"/>
  <c r="B19" i="2"/>
  <c r="AA19" i="2" s="1"/>
  <c r="B20" i="2"/>
  <c r="AA20" i="2" s="1"/>
  <c r="AM7" i="2"/>
  <c r="AC7" i="2"/>
  <c r="N7" i="2"/>
  <c r="D11" i="2"/>
  <c r="D12" i="2"/>
  <c r="D13" i="2"/>
  <c r="D14" i="2"/>
  <c r="D15" i="2"/>
  <c r="D16" i="2"/>
  <c r="D17" i="2"/>
  <c r="D10" i="2"/>
  <c r="D9" i="2"/>
  <c r="D8" i="2"/>
  <c r="D7" i="2"/>
  <c r="BH7" i="1"/>
  <c r="E4" i="2"/>
  <c r="E4" i="1"/>
  <c r="E3" i="2"/>
  <c r="E3" i="1"/>
  <c r="AS37" i="2"/>
  <c r="AR37" i="2"/>
  <c r="AQ37" i="2"/>
  <c r="AP37" i="2"/>
  <c r="AO37" i="2"/>
  <c r="AN37" i="2"/>
  <c r="AM37" i="2"/>
  <c r="AL37" i="2"/>
  <c r="AI37" i="2"/>
  <c r="AH37" i="2"/>
  <c r="AG37" i="2"/>
  <c r="AF37" i="2"/>
  <c r="AE37" i="2"/>
  <c r="AD37" i="2"/>
  <c r="AC37" i="2"/>
  <c r="AB37" i="2"/>
  <c r="T37" i="2"/>
  <c r="S37" i="2"/>
  <c r="R37" i="2"/>
  <c r="Q37" i="2"/>
  <c r="P37" i="2"/>
  <c r="O37" i="2"/>
  <c r="N37" i="2"/>
  <c r="M37" i="2"/>
  <c r="AK25" i="2"/>
  <c r="AK26" i="2" s="1"/>
  <c r="AK27" i="2" s="1"/>
  <c r="AK28" i="2" s="1"/>
  <c r="AK29" i="2" s="1"/>
  <c r="AK30" i="2" s="1"/>
  <c r="AK32" i="2" s="1"/>
  <c r="AK33" i="2" s="1"/>
  <c r="AK34" i="2" s="1"/>
  <c r="AK35" i="2" s="1"/>
  <c r="AK36" i="2" s="1"/>
  <c r="AK37" i="2" s="1"/>
  <c r="AA25" i="2"/>
  <c r="AA26" i="2" s="1"/>
  <c r="AA27" i="2" s="1"/>
  <c r="AA28" i="2" s="1"/>
  <c r="AA29" i="2" s="1"/>
  <c r="AA30" i="2" s="1"/>
  <c r="AA32" i="2" s="1"/>
  <c r="AA33" i="2" s="1"/>
  <c r="AA34" i="2" s="1"/>
  <c r="AA35" i="2" s="1"/>
  <c r="AA36" i="2" s="1"/>
  <c r="AA37" i="2" s="1"/>
  <c r="L25" i="2"/>
  <c r="L26" i="2" s="1"/>
  <c r="L27" i="2" s="1"/>
  <c r="L28" i="2" s="1"/>
  <c r="L29" i="2" s="1"/>
  <c r="L30" i="2" s="1"/>
  <c r="L32" i="2" s="1"/>
  <c r="L33" i="2" s="1"/>
  <c r="L34" i="2" s="1"/>
  <c r="L35" i="2" s="1"/>
  <c r="L36" i="2" s="1"/>
  <c r="L37" i="2" s="1"/>
  <c r="B25" i="2"/>
  <c r="B26" i="2" s="1"/>
  <c r="B27" i="2" s="1"/>
  <c r="B28" i="2" s="1"/>
  <c r="B29" i="2" s="1"/>
  <c r="B30" i="2" s="1"/>
  <c r="B32" i="2" s="1"/>
  <c r="B33" i="2" s="1"/>
  <c r="B34" i="2" s="1"/>
  <c r="B35" i="2" s="1"/>
  <c r="B36" i="2" s="1"/>
  <c r="B37" i="2" s="1"/>
  <c r="W14" i="2"/>
  <c r="W13" i="2"/>
  <c r="AW25" i="1"/>
  <c r="AW26" i="1"/>
  <c r="AW27" i="1"/>
  <c r="AW28" i="1"/>
  <c r="AW31" i="1"/>
  <c r="AW32" i="1"/>
  <c r="AW33" i="1"/>
  <c r="AW34" i="1"/>
  <c r="AW35" i="1"/>
  <c r="AW37" i="1"/>
  <c r="AW38" i="1"/>
  <c r="AW24" i="1"/>
  <c r="AM25" i="1"/>
  <c r="AM26" i="1"/>
  <c r="AM27" i="1"/>
  <c r="AM28" i="1"/>
  <c r="AM29" i="1"/>
  <c r="AM30" i="1"/>
  <c r="AM31" i="1"/>
  <c r="AM32" i="1"/>
  <c r="AM33" i="1"/>
  <c r="AM24" i="1"/>
  <c r="P25" i="1"/>
  <c r="P26" i="1"/>
  <c r="P27" i="1"/>
  <c r="P28" i="1"/>
  <c r="P29" i="1"/>
  <c r="P30" i="1"/>
  <c r="P31" i="1"/>
  <c r="P32" i="1"/>
  <c r="P33" i="1"/>
  <c r="P24" i="1"/>
  <c r="F24" i="1"/>
  <c r="AQ25" i="1"/>
  <c r="AQ26" i="1"/>
  <c r="AQ27" i="1"/>
  <c r="AQ28" i="1"/>
  <c r="AQ29" i="1"/>
  <c r="AQ30" i="1"/>
  <c r="AQ31" i="1"/>
  <c r="AQ32" i="1"/>
  <c r="AQ33" i="1"/>
  <c r="AQ24" i="1"/>
  <c r="AP25" i="1"/>
  <c r="AP26" i="1"/>
  <c r="AP27" i="1"/>
  <c r="AP28" i="1"/>
  <c r="AP29" i="1"/>
  <c r="AP30" i="1"/>
  <c r="AP31" i="1"/>
  <c r="AP33" i="1"/>
  <c r="AP24" i="1"/>
  <c r="AO25" i="1"/>
  <c r="AO26" i="1"/>
  <c r="AO27" i="1"/>
  <c r="AO28" i="1"/>
  <c r="AO29" i="1"/>
  <c r="AO30" i="1"/>
  <c r="AO31" i="1"/>
  <c r="AO32" i="1"/>
  <c r="AO33" i="1"/>
  <c r="AO24" i="1"/>
  <c r="AN25" i="1"/>
  <c r="AN26" i="1"/>
  <c r="AN27" i="1"/>
  <c r="AN28" i="1"/>
  <c r="AN29" i="1"/>
  <c r="AN30" i="1"/>
  <c r="AN31" i="1"/>
  <c r="AN32" i="1"/>
  <c r="AN33" i="1"/>
  <c r="AN24" i="1"/>
  <c r="AL25" i="1"/>
  <c r="AL26" i="1"/>
  <c r="AL27" i="1"/>
  <c r="AL28" i="1"/>
  <c r="AL29" i="1"/>
  <c r="AL30" i="1"/>
  <c r="AL31" i="1"/>
  <c r="AL32" i="1"/>
  <c r="AL33" i="1"/>
  <c r="AL24" i="1"/>
  <c r="AK25" i="1"/>
  <c r="AK26" i="1"/>
  <c r="AK27" i="1"/>
  <c r="AK30" i="1"/>
  <c r="AK31" i="1"/>
  <c r="AK32" i="1"/>
  <c r="AK33" i="1"/>
  <c r="AK24" i="1"/>
  <c r="AJ28" i="1"/>
  <c r="AJ29" i="1"/>
  <c r="AJ30" i="1"/>
  <c r="AJ31" i="1"/>
  <c r="AJ32" i="1"/>
  <c r="AJ33" i="1"/>
  <c r="BA25" i="1"/>
  <c r="BA26" i="1"/>
  <c r="BA27" i="1"/>
  <c r="BA29" i="1"/>
  <c r="BA30" i="1"/>
  <c r="BA31" i="1"/>
  <c r="BA32" i="1"/>
  <c r="BA33" i="1"/>
  <c r="BA35" i="1"/>
  <c r="BA37" i="1"/>
  <c r="BA38" i="1"/>
  <c r="BA24" i="1"/>
  <c r="AZ25" i="1"/>
  <c r="AZ26" i="1"/>
  <c r="AZ27" i="1"/>
  <c r="AZ28" i="1"/>
  <c r="AZ29" i="1"/>
  <c r="AZ30" i="1"/>
  <c r="AZ31" i="1"/>
  <c r="AZ34" i="1"/>
  <c r="AZ38" i="1"/>
  <c r="AZ24" i="1"/>
  <c r="AY25" i="1"/>
  <c r="AY26" i="1"/>
  <c r="AY27" i="1"/>
  <c r="AY28" i="1"/>
  <c r="AY29" i="1"/>
  <c r="AY30" i="1"/>
  <c r="AY31" i="1"/>
  <c r="AY32" i="1"/>
  <c r="AY33" i="1"/>
  <c r="AY34" i="1"/>
  <c r="AY35" i="1"/>
  <c r="AY37" i="1"/>
  <c r="AY38" i="1"/>
  <c r="AY24" i="1"/>
  <c r="AX24" i="1"/>
  <c r="AV26" i="1"/>
  <c r="AV28" i="1"/>
  <c r="AV29" i="1"/>
  <c r="AV30" i="1"/>
  <c r="AV31" i="1"/>
  <c r="AV32" i="1"/>
  <c r="AV33" i="1"/>
  <c r="AV34" i="1"/>
  <c r="AV35" i="1"/>
  <c r="AV37" i="1"/>
  <c r="AV38" i="1"/>
  <c r="AV24" i="1"/>
  <c r="AU25" i="1"/>
  <c r="AU27" i="1"/>
  <c r="AU29" i="1"/>
  <c r="AU30" i="1"/>
  <c r="AU31" i="1"/>
  <c r="AU32" i="1"/>
  <c r="AU33" i="1"/>
  <c r="AU24" i="1"/>
  <c r="AT26" i="1"/>
  <c r="AT27" i="1"/>
  <c r="AT28" i="1"/>
  <c r="AT30" i="1"/>
  <c r="AT31" i="1"/>
  <c r="AT32" i="1"/>
  <c r="AT33" i="1"/>
  <c r="AS25" i="1"/>
  <c r="AS26" i="1" s="1"/>
  <c r="AS27" i="1" s="1"/>
  <c r="AS28" i="1" s="1"/>
  <c r="AS29" i="1" s="1"/>
  <c r="AS30" i="1" s="1"/>
  <c r="AS32" i="1" s="1"/>
  <c r="AS33" i="1" s="1"/>
  <c r="AS34" i="1" s="1"/>
  <c r="AS35" i="1" s="1"/>
  <c r="AS36" i="1" s="1"/>
  <c r="AS37" i="1" s="1"/>
  <c r="AS38" i="1" s="1"/>
  <c r="D28" i="1"/>
  <c r="AJ26" i="1"/>
  <c r="AK28" i="1"/>
  <c r="AK29" i="1"/>
  <c r="AP32" i="1"/>
  <c r="AI25" i="1"/>
  <c r="AI26" i="1" s="1"/>
  <c r="AI27" i="1" s="1"/>
  <c r="AI28" i="1" s="1"/>
  <c r="AI29" i="1" s="1"/>
  <c r="AI30" i="1" s="1"/>
  <c r="AI32" i="1" s="1"/>
  <c r="AI33" i="1" s="1"/>
  <c r="AI34" i="1" s="1"/>
  <c r="AI35" i="1" s="1"/>
  <c r="AI36" i="1" s="1"/>
  <c r="AI37" i="1" s="1"/>
  <c r="AI38" i="1" s="1"/>
  <c r="AE13" i="1"/>
  <c r="AA17" i="2" l="1"/>
  <c r="S32" i="2"/>
  <c r="AN31" i="2"/>
  <c r="AR31" i="2"/>
  <c r="AI24" i="2"/>
  <c r="AE24" i="2"/>
  <c r="AC24" i="2"/>
  <c r="AP30" i="2"/>
  <c r="AS24" i="2"/>
  <c r="O30" i="2"/>
  <c r="AG24" i="2"/>
  <c r="AP31" i="2"/>
  <c r="AG33" i="2"/>
  <c r="AH32" i="2"/>
  <c r="AI34" i="2"/>
  <c r="AJ27" i="1"/>
  <c r="L15" i="2"/>
  <c r="AK15" i="2" s="1"/>
  <c r="C27" i="2"/>
  <c r="J35" i="3"/>
  <c r="AL27" i="2"/>
  <c r="G33" i="2"/>
  <c r="AP27" i="2"/>
  <c r="N24" i="2"/>
  <c r="T28" i="2"/>
  <c r="AJ25" i="1"/>
  <c r="P24" i="2"/>
  <c r="AR27" i="2"/>
  <c r="R24" i="2"/>
  <c r="T24" i="2"/>
  <c r="AL31" i="2"/>
  <c r="AC25" i="2"/>
  <c r="AQ26" i="2"/>
  <c r="AQ25" i="2"/>
  <c r="S36" i="2"/>
  <c r="AS35" i="2"/>
  <c r="AD35" i="2"/>
  <c r="AC33" i="2"/>
  <c r="AE33" i="2"/>
  <c r="AD27" i="2"/>
  <c r="AG26" i="2"/>
  <c r="AE25" i="2"/>
  <c r="AG25" i="2"/>
  <c r="AI25" i="2"/>
  <c r="O33" i="2"/>
  <c r="S33" i="2"/>
  <c r="M33" i="2"/>
  <c r="O29" i="2"/>
  <c r="Q29" i="2"/>
  <c r="S29" i="2"/>
  <c r="S25" i="2"/>
  <c r="AM34" i="2"/>
  <c r="H35" i="2"/>
  <c r="F34" i="2"/>
  <c r="D30" i="2"/>
  <c r="H29" i="2"/>
  <c r="O25" i="2"/>
  <c r="AN35" i="2"/>
  <c r="Q25" i="2"/>
  <c r="AP35" i="2"/>
  <c r="L20" i="2"/>
  <c r="AK20" i="2" s="1"/>
  <c r="AB29" i="2"/>
  <c r="L10" i="3"/>
  <c r="BM10" i="3" s="1"/>
  <c r="AE29" i="2"/>
  <c r="AG29" i="2"/>
  <c r="AI29" i="2"/>
  <c r="L9" i="2"/>
  <c r="N26" i="2" s="1"/>
  <c r="F27" i="2"/>
  <c r="D35" i="2"/>
  <c r="J24" i="2"/>
  <c r="AS26" i="2"/>
  <c r="AL26" i="2"/>
  <c r="AQ34" i="2"/>
  <c r="AR30" i="2"/>
  <c r="AO34" i="2"/>
  <c r="AO26" i="2"/>
  <c r="AN30" i="2"/>
  <c r="AB31" i="2"/>
  <c r="AD24" i="2"/>
  <c r="AH24" i="2"/>
  <c r="AF25" i="2"/>
  <c r="AD29" i="2"/>
  <c r="AH29" i="2"/>
  <c r="AC31" i="2"/>
  <c r="AD33" i="2"/>
  <c r="AH33" i="2"/>
  <c r="AD25" i="2"/>
  <c r="AE27" i="2"/>
  <c r="AB33" i="2"/>
  <c r="Q26" i="2"/>
  <c r="P30" i="2"/>
  <c r="P34" i="2"/>
  <c r="O36" i="2"/>
  <c r="Q28" i="2"/>
  <c r="M32" i="2"/>
  <c r="F35" i="2"/>
  <c r="G35" i="2"/>
  <c r="F30" i="2"/>
  <c r="I30" i="2"/>
  <c r="H30" i="2"/>
  <c r="E24" i="2"/>
  <c r="H27" i="2"/>
  <c r="AI35" i="2"/>
  <c r="L12" i="2"/>
  <c r="AK12" i="2" s="1"/>
  <c r="AB30" i="2"/>
  <c r="AH30" i="2"/>
  <c r="AA11" i="2"/>
  <c r="AI33" i="2"/>
  <c r="I24" i="2"/>
  <c r="N27" i="2"/>
  <c r="AN29" i="2"/>
  <c r="AG31" i="2"/>
  <c r="AP32" i="2"/>
  <c r="AN33" i="2"/>
  <c r="AH35" i="2"/>
  <c r="AN36" i="2"/>
  <c r="F24" i="2"/>
  <c r="H25" i="2"/>
  <c r="R26" i="2"/>
  <c r="AH27" i="2"/>
  <c r="T30" i="2"/>
  <c r="AF31" i="2"/>
  <c r="AM32" i="2"/>
  <c r="Q34" i="2"/>
  <c r="AE35" i="2"/>
  <c r="AH36" i="2"/>
  <c r="M26" i="2"/>
  <c r="J37" i="2"/>
  <c r="F37" i="2"/>
  <c r="AP28" i="2"/>
  <c r="AR28" i="2"/>
  <c r="AM24" i="2"/>
  <c r="J25" i="2"/>
  <c r="AS25" i="2"/>
  <c r="R27" i="2"/>
  <c r="J29" i="2"/>
  <c r="AP33" i="2"/>
  <c r="H34" i="2"/>
  <c r="D24" i="2"/>
  <c r="H24" i="2"/>
  <c r="AQ24" i="2"/>
  <c r="F25" i="2"/>
  <c r="AO25" i="2"/>
  <c r="P26" i="2"/>
  <c r="T26" i="2"/>
  <c r="AC27" i="2"/>
  <c r="AG27" i="2"/>
  <c r="AN28" i="2"/>
  <c r="F29" i="2"/>
  <c r="S30" i="2"/>
  <c r="R31" i="2"/>
  <c r="AE31" i="2"/>
  <c r="AI31" i="2"/>
  <c r="AI32" i="2"/>
  <c r="D33" i="2"/>
  <c r="AL33" i="2"/>
  <c r="D34" i="2"/>
  <c r="O34" i="2"/>
  <c r="S34" i="2"/>
  <c r="AC35" i="2"/>
  <c r="AG35" i="2"/>
  <c r="AD36" i="2"/>
  <c r="AS36" i="2"/>
  <c r="AP29" i="2"/>
  <c r="AO24" i="2"/>
  <c r="D25" i="2"/>
  <c r="AH28" i="2"/>
  <c r="C29" i="2"/>
  <c r="AR29" i="2"/>
  <c r="N31" i="2"/>
  <c r="AD31" i="2"/>
  <c r="AD32" i="2"/>
  <c r="AS32" i="2"/>
  <c r="N34" i="2"/>
  <c r="Q35" i="2"/>
  <c r="AP36" i="2"/>
  <c r="H33" i="2"/>
  <c r="F26" i="2"/>
  <c r="L9" i="3"/>
  <c r="M26" i="3" s="1"/>
  <c r="L16" i="3"/>
  <c r="AM16" i="3" s="1"/>
  <c r="D28" i="3"/>
  <c r="L13" i="3"/>
  <c r="BM13" i="3" s="1"/>
  <c r="AN32" i="3"/>
  <c r="BM11" i="3"/>
  <c r="AM11" i="3"/>
  <c r="CL11" i="3" s="1"/>
  <c r="AM17" i="3"/>
  <c r="CL17" i="3" s="1"/>
  <c r="BM17" i="3"/>
  <c r="AM19" i="3"/>
  <c r="BM19" i="3"/>
  <c r="R24" i="3"/>
  <c r="AR24" i="3"/>
  <c r="CM7" i="3"/>
  <c r="O34" i="3"/>
  <c r="BN17" i="3"/>
  <c r="CM19" i="3"/>
  <c r="N24" i="3"/>
  <c r="S25" i="3"/>
  <c r="BN8" i="3"/>
  <c r="AQ25" i="3"/>
  <c r="CM8" i="3"/>
  <c r="Q27" i="3"/>
  <c r="BN10" i="3"/>
  <c r="AR27" i="3"/>
  <c r="CM10" i="3"/>
  <c r="AA11" i="3"/>
  <c r="CB11" i="3" s="1"/>
  <c r="AN28" i="3"/>
  <c r="CM11" i="3"/>
  <c r="AI29" i="3"/>
  <c r="CC12" i="3"/>
  <c r="T30" i="3"/>
  <c r="BN13" i="3"/>
  <c r="AN31" i="3"/>
  <c r="CM14" i="3"/>
  <c r="S33" i="3"/>
  <c r="BN16" i="3"/>
  <c r="AR34" i="3"/>
  <c r="CM17" i="3"/>
  <c r="AA19" i="3"/>
  <c r="CB19" i="3" s="1"/>
  <c r="L20" i="3"/>
  <c r="S24" i="3"/>
  <c r="O25" i="3"/>
  <c r="AT25" i="3"/>
  <c r="O27" i="3"/>
  <c r="AR33" i="3"/>
  <c r="L12" i="3"/>
  <c r="L15" i="3"/>
  <c r="AA17" i="3"/>
  <c r="CB17" i="3" s="1"/>
  <c r="CM20" i="3"/>
  <c r="AT24" i="3"/>
  <c r="AN27" i="3"/>
  <c r="O30" i="3"/>
  <c r="S35" i="3"/>
  <c r="AG25" i="3"/>
  <c r="CC8" i="3"/>
  <c r="S26" i="3"/>
  <c r="BN9" i="3"/>
  <c r="AT26" i="3"/>
  <c r="CM9" i="3"/>
  <c r="AI27" i="3"/>
  <c r="CC10" i="3"/>
  <c r="S28" i="3"/>
  <c r="BN11" i="3"/>
  <c r="P29" i="3"/>
  <c r="BN12" i="3"/>
  <c r="AR29" i="3"/>
  <c r="CM12" i="3"/>
  <c r="O32" i="3"/>
  <c r="BN15" i="3"/>
  <c r="O28" i="3"/>
  <c r="AG30" i="3"/>
  <c r="O36" i="3"/>
  <c r="C26" i="2"/>
  <c r="H26" i="2"/>
  <c r="G26" i="2"/>
  <c r="F28" i="2"/>
  <c r="H28" i="2"/>
  <c r="J28" i="2"/>
  <c r="I28" i="2"/>
  <c r="E32" i="2"/>
  <c r="L8" i="3"/>
  <c r="M25" i="3" s="1"/>
  <c r="AD28" i="2"/>
  <c r="AB28" i="2"/>
  <c r="N25" i="2"/>
  <c r="AB35" i="2"/>
  <c r="Q24" i="2"/>
  <c r="AN24" i="2"/>
  <c r="AR24" i="2"/>
  <c r="E25" i="2"/>
  <c r="I25" i="2"/>
  <c r="P25" i="2"/>
  <c r="T25" i="2"/>
  <c r="AP25" i="2"/>
  <c r="AI26" i="2"/>
  <c r="G27" i="2"/>
  <c r="Q27" i="2"/>
  <c r="AO27" i="2"/>
  <c r="E29" i="2"/>
  <c r="I29" i="2"/>
  <c r="P29" i="2"/>
  <c r="T29" i="2"/>
  <c r="AQ29" i="2"/>
  <c r="O31" i="2"/>
  <c r="AM31" i="2"/>
  <c r="AQ31" i="2"/>
  <c r="AF32" i="2"/>
  <c r="N33" i="2"/>
  <c r="R33" i="2"/>
  <c r="AO33" i="2"/>
  <c r="C34" i="2"/>
  <c r="G34" i="2"/>
  <c r="P35" i="2"/>
  <c r="AO35" i="2"/>
  <c r="G36" i="2"/>
  <c r="AF36" i="2"/>
  <c r="AQ24" i="3"/>
  <c r="N26" i="3"/>
  <c r="AR26" i="3"/>
  <c r="R27" i="3"/>
  <c r="AR31" i="3"/>
  <c r="AR35" i="3"/>
  <c r="AA8" i="2"/>
  <c r="AB25" i="2" s="1"/>
  <c r="L16" i="2"/>
  <c r="AK16" i="2" s="1"/>
  <c r="AR32" i="2" s="1"/>
  <c r="O24" i="2"/>
  <c r="AM25" i="2"/>
  <c r="AE26" i="2"/>
  <c r="D27" i="2"/>
  <c r="M27" i="2"/>
  <c r="AM27" i="2"/>
  <c r="AF28" i="2"/>
  <c r="M29" i="2"/>
  <c r="AE30" i="2"/>
  <c r="S31" i="2"/>
  <c r="AO31" i="2"/>
  <c r="AB32" i="2"/>
  <c r="AM33" i="2"/>
  <c r="E34" i="2"/>
  <c r="AE34" i="2"/>
  <c r="T35" i="2"/>
  <c r="AM35" i="2"/>
  <c r="D29" i="2"/>
  <c r="H36" i="2"/>
  <c r="P24" i="3"/>
  <c r="R25" i="3"/>
  <c r="M27" i="3"/>
  <c r="M29" i="3"/>
  <c r="AI32" i="3"/>
  <c r="AI24" i="3"/>
  <c r="AE24" i="3"/>
  <c r="G25" i="3"/>
  <c r="C25" i="3"/>
  <c r="AJ26" i="3"/>
  <c r="AF26" i="3"/>
  <c r="G27" i="3"/>
  <c r="C27" i="3"/>
  <c r="AH28" i="3"/>
  <c r="AI28" i="3"/>
  <c r="AF28" i="3"/>
  <c r="I29" i="3"/>
  <c r="E29" i="3"/>
  <c r="F29" i="3"/>
  <c r="H29" i="3"/>
  <c r="C29" i="3"/>
  <c r="AU30" i="3"/>
  <c r="AR30" i="3"/>
  <c r="AT30" i="3"/>
  <c r="T31" i="3"/>
  <c r="P31" i="3"/>
  <c r="S31" i="3"/>
  <c r="N31" i="3"/>
  <c r="Q31" i="3"/>
  <c r="AK31" i="3"/>
  <c r="AG31" i="3"/>
  <c r="AH31" i="3"/>
  <c r="AJ31" i="3"/>
  <c r="AE31" i="3"/>
  <c r="I33" i="3"/>
  <c r="E33" i="3"/>
  <c r="G33" i="3"/>
  <c r="C33" i="3"/>
  <c r="H33" i="3"/>
  <c r="D33" i="3"/>
  <c r="AH33" i="3"/>
  <c r="AB33" i="3"/>
  <c r="AJ33" i="3"/>
  <c r="AF33" i="3"/>
  <c r="AG33" i="3"/>
  <c r="AH34" i="3"/>
  <c r="AJ34" i="3"/>
  <c r="AF34" i="3"/>
  <c r="AK34" i="3"/>
  <c r="AG34" i="3"/>
  <c r="AH35" i="3"/>
  <c r="AJ35" i="3"/>
  <c r="AF35" i="3"/>
  <c r="AG35" i="3"/>
  <c r="AK35" i="3"/>
  <c r="AH36" i="3"/>
  <c r="AJ36" i="3"/>
  <c r="AF36" i="3"/>
  <c r="AK36" i="3"/>
  <c r="AG36" i="3"/>
  <c r="F24" i="3"/>
  <c r="J24" i="3"/>
  <c r="AJ24" i="3"/>
  <c r="H25" i="3"/>
  <c r="AE25" i="3"/>
  <c r="AK25" i="3"/>
  <c r="H26" i="3"/>
  <c r="AG26" i="3"/>
  <c r="D27" i="3"/>
  <c r="I27" i="3"/>
  <c r="AH27" i="3"/>
  <c r="J28" i="3"/>
  <c r="AJ28" i="3"/>
  <c r="AF29" i="3"/>
  <c r="AN30" i="3"/>
  <c r="O31" i="3"/>
  <c r="AI31" i="3"/>
  <c r="AE32" i="3"/>
  <c r="AI35" i="3"/>
  <c r="F36" i="3"/>
  <c r="AS25" i="3"/>
  <c r="AO25" i="3"/>
  <c r="T26" i="3"/>
  <c r="P26" i="3"/>
  <c r="AQ27" i="3"/>
  <c r="AS27" i="3"/>
  <c r="AO27" i="3"/>
  <c r="R28" i="3"/>
  <c r="T28" i="3"/>
  <c r="P28" i="3"/>
  <c r="AU29" i="3"/>
  <c r="AP29" i="3"/>
  <c r="AS29" i="3"/>
  <c r="R30" i="3"/>
  <c r="S30" i="3"/>
  <c r="P30" i="3"/>
  <c r="AH30" i="3"/>
  <c r="AB30" i="3"/>
  <c r="AK30" i="3"/>
  <c r="AF30" i="3"/>
  <c r="AI30" i="3"/>
  <c r="I32" i="3"/>
  <c r="E32" i="3"/>
  <c r="G32" i="3"/>
  <c r="C32" i="3"/>
  <c r="D32" i="3"/>
  <c r="H32" i="3"/>
  <c r="AU32" i="3"/>
  <c r="AS32" i="3"/>
  <c r="AO32" i="3"/>
  <c r="AP32" i="3"/>
  <c r="R33" i="3"/>
  <c r="N33" i="3"/>
  <c r="P33" i="3"/>
  <c r="Q33" i="3"/>
  <c r="M33" i="3"/>
  <c r="R34" i="3"/>
  <c r="N34" i="3"/>
  <c r="T34" i="3"/>
  <c r="P34" i="3"/>
  <c r="M34" i="3"/>
  <c r="Q34" i="3"/>
  <c r="R35" i="3"/>
  <c r="N35" i="3"/>
  <c r="T35" i="3"/>
  <c r="P35" i="3"/>
  <c r="Q35" i="3"/>
  <c r="R36" i="3"/>
  <c r="T36" i="3"/>
  <c r="P36" i="3"/>
  <c r="Q36" i="3"/>
  <c r="G24" i="3"/>
  <c r="Q24" i="3"/>
  <c r="AF24" i="3"/>
  <c r="AK24" i="3"/>
  <c r="D25" i="3"/>
  <c r="I25" i="3"/>
  <c r="AR25" i="3"/>
  <c r="D26" i="3"/>
  <c r="O26" i="3"/>
  <c r="AH26" i="3"/>
  <c r="AN26" i="3"/>
  <c r="E27" i="3"/>
  <c r="J27" i="3"/>
  <c r="M28" i="3"/>
  <c r="D29" i="3"/>
  <c r="AT29" i="3"/>
  <c r="AE30" i="3"/>
  <c r="AP30" i="3"/>
  <c r="R31" i="3"/>
  <c r="J32" i="3"/>
  <c r="F33" i="3"/>
  <c r="AE33" i="3"/>
  <c r="S34" i="3"/>
  <c r="O35" i="3"/>
  <c r="AI36" i="3"/>
  <c r="AJ25" i="3"/>
  <c r="AF25" i="3"/>
  <c r="G26" i="3"/>
  <c r="C26" i="3"/>
  <c r="AJ27" i="3"/>
  <c r="AF27" i="3"/>
  <c r="I28" i="3"/>
  <c r="E28" i="3"/>
  <c r="G28" i="3"/>
  <c r="C28" i="3"/>
  <c r="AH29" i="3"/>
  <c r="AB29" i="3"/>
  <c r="AJ29" i="3"/>
  <c r="AE29" i="3"/>
  <c r="AG29" i="3"/>
  <c r="I30" i="3"/>
  <c r="E30" i="3"/>
  <c r="G30" i="3"/>
  <c r="J30" i="3"/>
  <c r="D30" i="3"/>
  <c r="AH32" i="3"/>
  <c r="AB32" i="3"/>
  <c r="AJ32" i="3"/>
  <c r="AF32" i="3"/>
  <c r="AK32" i="3"/>
  <c r="AG32" i="3"/>
  <c r="I34" i="3"/>
  <c r="E34" i="3"/>
  <c r="G34" i="3"/>
  <c r="C34" i="3"/>
  <c r="D34" i="3"/>
  <c r="H34" i="3"/>
  <c r="I35" i="3"/>
  <c r="E35" i="3"/>
  <c r="G35" i="3"/>
  <c r="C35" i="3"/>
  <c r="H35" i="3"/>
  <c r="D35" i="3"/>
  <c r="I36" i="3"/>
  <c r="E36" i="3"/>
  <c r="G36" i="3"/>
  <c r="C36" i="3"/>
  <c r="D36" i="3"/>
  <c r="H36" i="3"/>
  <c r="I37" i="3"/>
  <c r="E37" i="3"/>
  <c r="G37" i="3"/>
  <c r="H37" i="3"/>
  <c r="D24" i="3"/>
  <c r="H24" i="3"/>
  <c r="AG24" i="3"/>
  <c r="E25" i="3"/>
  <c r="J25" i="3"/>
  <c r="AH25" i="3"/>
  <c r="E26" i="3"/>
  <c r="J26" i="3"/>
  <c r="AB26" i="3"/>
  <c r="AI26" i="3"/>
  <c r="F27" i="3"/>
  <c r="AE27" i="3"/>
  <c r="F28" i="3"/>
  <c r="AE28" i="3"/>
  <c r="G29" i="3"/>
  <c r="AK29" i="3"/>
  <c r="C30" i="3"/>
  <c r="AS30" i="3"/>
  <c r="AB31" i="3"/>
  <c r="J33" i="3"/>
  <c r="AI33" i="3"/>
  <c r="F34" i="3"/>
  <c r="AE34" i="3"/>
  <c r="J37" i="3"/>
  <c r="AS24" i="3"/>
  <c r="AO24" i="3"/>
  <c r="T25" i="3"/>
  <c r="P25" i="3"/>
  <c r="AS26" i="3"/>
  <c r="T27" i="3"/>
  <c r="P27" i="3"/>
  <c r="AQ28" i="3"/>
  <c r="AT28" i="3"/>
  <c r="AR28" i="3"/>
  <c r="R29" i="3"/>
  <c r="Q29" i="3"/>
  <c r="T29" i="3"/>
  <c r="O29" i="3"/>
  <c r="L14" i="3"/>
  <c r="N30" i="3" s="1"/>
  <c r="AU31" i="3"/>
  <c r="AQ31" i="3"/>
  <c r="AS31" i="3"/>
  <c r="AO31" i="3"/>
  <c r="AP31" i="3"/>
  <c r="AT31" i="3"/>
  <c r="R32" i="3"/>
  <c r="N32" i="3"/>
  <c r="T32" i="3"/>
  <c r="P32" i="3"/>
  <c r="M32" i="3"/>
  <c r="AQ33" i="3"/>
  <c r="AS33" i="3"/>
  <c r="AO33" i="3"/>
  <c r="AP33" i="3"/>
  <c r="AQ34" i="3"/>
  <c r="AS34" i="3"/>
  <c r="AO34" i="3"/>
  <c r="AT34" i="3"/>
  <c r="AP34" i="3"/>
  <c r="AU35" i="3"/>
  <c r="AQ35" i="3"/>
  <c r="AS35" i="3"/>
  <c r="AO35" i="3"/>
  <c r="AP35" i="3"/>
  <c r="AU36" i="3"/>
  <c r="AQ36" i="3"/>
  <c r="AS36" i="3"/>
  <c r="AO36" i="3"/>
  <c r="AP36" i="3"/>
  <c r="E24" i="3"/>
  <c r="O24" i="3"/>
  <c r="T24" i="3"/>
  <c r="AH24" i="3"/>
  <c r="AP24" i="3"/>
  <c r="AU24" i="3"/>
  <c r="F25" i="3"/>
  <c r="Q25" i="3"/>
  <c r="AB25" i="3"/>
  <c r="AI25" i="3"/>
  <c r="AU25" i="3"/>
  <c r="F26" i="3"/>
  <c r="R26" i="3"/>
  <c r="AE26" i="3"/>
  <c r="AK26" i="3"/>
  <c r="AQ26" i="3"/>
  <c r="H27" i="3"/>
  <c r="N27" i="3"/>
  <c r="S27" i="3"/>
  <c r="AG27" i="3"/>
  <c r="AT27" i="3"/>
  <c r="H28" i="3"/>
  <c r="Q28" i="3"/>
  <c r="AG28" i="3"/>
  <c r="AS28" i="3"/>
  <c r="J29" i="3"/>
  <c r="AO29" i="3"/>
  <c r="F30" i="3"/>
  <c r="Q30" i="3"/>
  <c r="AJ30" i="3"/>
  <c r="M31" i="3"/>
  <c r="AF31" i="3"/>
  <c r="S32" i="3"/>
  <c r="AR32" i="3"/>
  <c r="O33" i="3"/>
  <c r="AN33" i="3"/>
  <c r="J34" i="3"/>
  <c r="AI34" i="3"/>
  <c r="F35" i="3"/>
  <c r="AE35" i="3"/>
  <c r="S36" i="3"/>
  <c r="AR36" i="3"/>
  <c r="AP26" i="2"/>
  <c r="AO28" i="2"/>
  <c r="AS28" i="2"/>
  <c r="AS30" i="2"/>
  <c r="AL32" i="2"/>
  <c r="AP34" i="2"/>
  <c r="AO36" i="2"/>
  <c r="AL30" i="2"/>
  <c r="AN34" i="2"/>
  <c r="AC34" i="2"/>
  <c r="AG34" i="2"/>
  <c r="AF26" i="2"/>
  <c r="AE28" i="2"/>
  <c r="AI28" i="2"/>
  <c r="AG30" i="2"/>
  <c r="AE32" i="2"/>
  <c r="AD34" i="2"/>
  <c r="AH34" i="2"/>
  <c r="AG36" i="2"/>
  <c r="AC26" i="2"/>
  <c r="AD30" i="2"/>
  <c r="AC32" i="2"/>
  <c r="AE36" i="2"/>
  <c r="M28" i="2"/>
  <c r="T32" i="2"/>
  <c r="P36" i="2"/>
  <c r="O27" i="2"/>
  <c r="S27" i="2"/>
  <c r="O28" i="2"/>
  <c r="S28" i="2"/>
  <c r="P31" i="2"/>
  <c r="T31" i="2"/>
  <c r="O32" i="2"/>
  <c r="N35" i="2"/>
  <c r="R35" i="2"/>
  <c r="Q36" i="2"/>
  <c r="R28" i="2"/>
  <c r="N32" i="2"/>
  <c r="T36" i="2"/>
  <c r="P28" i="2"/>
  <c r="M31" i="2"/>
  <c r="O35" i="2"/>
  <c r="N28" i="2"/>
  <c r="AA13" i="2"/>
  <c r="AC30" i="2" s="1"/>
  <c r="E27" i="2"/>
  <c r="G32" i="2"/>
  <c r="I36" i="2"/>
  <c r="J34" i="2"/>
  <c r="C25" i="2"/>
  <c r="AG32" i="2"/>
  <c r="C32" i="2"/>
  <c r="H32" i="2"/>
  <c r="E36" i="2"/>
  <c r="J36" i="2"/>
  <c r="D32" i="2"/>
  <c r="I32" i="2"/>
  <c r="AF30" i="2"/>
  <c r="D26" i="2"/>
  <c r="I26" i="2"/>
  <c r="G28" i="2"/>
  <c r="C30" i="2"/>
  <c r="G30" i="2"/>
  <c r="E33" i="2"/>
  <c r="I33" i="2"/>
  <c r="E35" i="2"/>
  <c r="I35" i="2"/>
  <c r="G37" i="2"/>
  <c r="D28" i="2"/>
  <c r="F33" i="2"/>
  <c r="J33" i="2"/>
  <c r="H37" i="2"/>
  <c r="E28" i="2"/>
  <c r="E30" i="2"/>
  <c r="F32" i="2"/>
  <c r="C33" i="2"/>
  <c r="D36" i="2"/>
  <c r="E37" i="2"/>
  <c r="C36" i="2"/>
  <c r="J27" i="2"/>
  <c r="O26" i="2"/>
  <c r="AA10" i="2"/>
  <c r="AB27" i="2" s="1"/>
  <c r="L14" i="2"/>
  <c r="M30" i="2" s="1"/>
  <c r="L19" i="2"/>
  <c r="M35" i="2" s="1"/>
  <c r="E26" i="2"/>
  <c r="AC28" i="2"/>
  <c r="R32" i="2"/>
  <c r="C35" i="2"/>
  <c r="M25" i="2"/>
  <c r="T27" i="2"/>
  <c r="N29" i="2"/>
  <c r="AB34" i="2"/>
  <c r="T33" i="2"/>
  <c r="AL39" i="1"/>
  <c r="AK8" i="2"/>
  <c r="AK10" i="2"/>
  <c r="AM26" i="2" s="1"/>
  <c r="AK11" i="2"/>
  <c r="AK13" i="2"/>
  <c r="AO29" i="2" s="1"/>
  <c r="AK17" i="2"/>
  <c r="AR33" i="2" s="1"/>
  <c r="AY39" i="1"/>
  <c r="AQ39" i="1"/>
  <c r="AP39" i="1"/>
  <c r="AX39" i="1"/>
  <c r="AN39" i="1"/>
  <c r="AM39" i="1"/>
  <c r="AO39" i="1"/>
  <c r="L8" i="1"/>
  <c r="L9" i="1"/>
  <c r="AS9" i="1" s="1"/>
  <c r="L10" i="1"/>
  <c r="AS10" i="1" s="1"/>
  <c r="L11" i="1"/>
  <c r="L12" i="1"/>
  <c r="AS12" i="1" s="1"/>
  <c r="L13" i="1"/>
  <c r="L14" i="1"/>
  <c r="L15" i="1"/>
  <c r="AS15" i="1" s="1"/>
  <c r="L16" i="1"/>
  <c r="AS16" i="1" s="1"/>
  <c r="L17" i="1"/>
  <c r="AS17" i="1" s="1"/>
  <c r="L19" i="1"/>
  <c r="AS19" i="1" s="1"/>
  <c r="L20" i="1"/>
  <c r="AS20" i="1" s="1"/>
  <c r="B21" i="1"/>
  <c r="B7" i="1"/>
  <c r="V7" i="1" s="1"/>
  <c r="Y24" i="1" s="1"/>
  <c r="Y39" i="1" s="1"/>
  <c r="T25" i="1"/>
  <c r="T26" i="1"/>
  <c r="T29" i="1"/>
  <c r="T30" i="1"/>
  <c r="T31" i="1"/>
  <c r="T32" i="1"/>
  <c r="T24" i="1"/>
  <c r="S25" i="1"/>
  <c r="S26" i="1"/>
  <c r="S27" i="1"/>
  <c r="S28" i="1"/>
  <c r="S29" i="1"/>
  <c r="S30" i="1"/>
  <c r="S31" i="1"/>
  <c r="S32" i="1"/>
  <c r="S33" i="1"/>
  <c r="S24" i="1"/>
  <c r="R25" i="1"/>
  <c r="R26" i="1"/>
  <c r="R27" i="1"/>
  <c r="R28" i="1"/>
  <c r="R29" i="1"/>
  <c r="R30" i="1"/>
  <c r="R31" i="1"/>
  <c r="R32" i="1"/>
  <c r="R33" i="1"/>
  <c r="R24" i="1"/>
  <c r="Q25" i="1"/>
  <c r="Q26" i="1"/>
  <c r="Q27" i="1"/>
  <c r="Q28" i="1"/>
  <c r="Q29" i="1"/>
  <c r="Q30" i="1"/>
  <c r="Q31" i="1"/>
  <c r="Q32" i="1"/>
  <c r="Q33" i="1"/>
  <c r="Q24" i="1"/>
  <c r="O25" i="1"/>
  <c r="O26" i="1"/>
  <c r="O27" i="1"/>
  <c r="O28" i="1"/>
  <c r="O29" i="1"/>
  <c r="O30" i="1"/>
  <c r="O31" i="1"/>
  <c r="O32" i="1"/>
  <c r="O33" i="1"/>
  <c r="O24" i="1"/>
  <c r="N25" i="1"/>
  <c r="N26" i="1"/>
  <c r="N28" i="1"/>
  <c r="N30" i="1"/>
  <c r="N31" i="1"/>
  <c r="N32" i="1"/>
  <c r="N33" i="1"/>
  <c r="N24" i="1"/>
  <c r="M26" i="1"/>
  <c r="M27" i="1"/>
  <c r="M28" i="1"/>
  <c r="M30" i="1"/>
  <c r="M31" i="1"/>
  <c r="M32" i="1"/>
  <c r="M33" i="1"/>
  <c r="L25" i="1"/>
  <c r="L26" i="1" s="1"/>
  <c r="L27" i="1" s="1"/>
  <c r="L28" i="1" s="1"/>
  <c r="L29" i="1" s="1"/>
  <c r="L30" i="1" s="1"/>
  <c r="L32" i="1" s="1"/>
  <c r="L33" i="1" s="1"/>
  <c r="L34" i="1" s="1"/>
  <c r="L35" i="1" s="1"/>
  <c r="L36" i="1" s="1"/>
  <c r="L37" i="1" s="1"/>
  <c r="L38" i="1" s="1"/>
  <c r="J25" i="1"/>
  <c r="J26" i="1"/>
  <c r="J27" i="1"/>
  <c r="J28" i="1"/>
  <c r="J29" i="1"/>
  <c r="J30" i="1"/>
  <c r="J32" i="1"/>
  <c r="J33" i="1"/>
  <c r="J24" i="1"/>
  <c r="I25" i="1"/>
  <c r="I26" i="1"/>
  <c r="I27" i="1"/>
  <c r="I28" i="1"/>
  <c r="I29" i="1"/>
  <c r="I30" i="1"/>
  <c r="I32" i="1"/>
  <c r="I33" i="1"/>
  <c r="I24" i="1"/>
  <c r="H25" i="1"/>
  <c r="H26" i="1"/>
  <c r="H27" i="1"/>
  <c r="H28" i="1"/>
  <c r="H29" i="1"/>
  <c r="H30" i="1"/>
  <c r="H32" i="1"/>
  <c r="H33" i="1"/>
  <c r="H24" i="1"/>
  <c r="G25" i="1"/>
  <c r="G26" i="1"/>
  <c r="G27" i="1"/>
  <c r="G28" i="1"/>
  <c r="G29" i="1"/>
  <c r="G30" i="1"/>
  <c r="G32" i="1"/>
  <c r="G33" i="1"/>
  <c r="G24" i="1"/>
  <c r="F25" i="1"/>
  <c r="F26" i="1"/>
  <c r="F27" i="1"/>
  <c r="F28" i="1"/>
  <c r="F29" i="1"/>
  <c r="F30" i="1"/>
  <c r="F32" i="1"/>
  <c r="F33" i="1"/>
  <c r="E25" i="1"/>
  <c r="E26" i="1"/>
  <c r="E27" i="1"/>
  <c r="E28" i="1"/>
  <c r="E29" i="1"/>
  <c r="E30" i="1"/>
  <c r="E32" i="1"/>
  <c r="E33" i="1"/>
  <c r="E24" i="1"/>
  <c r="D25" i="1"/>
  <c r="D26" i="1"/>
  <c r="D27" i="1"/>
  <c r="D29" i="1"/>
  <c r="D30" i="1"/>
  <c r="D32" i="1"/>
  <c r="D33" i="1"/>
  <c r="D24" i="1"/>
  <c r="C25" i="1"/>
  <c r="C26" i="1"/>
  <c r="C27" i="1"/>
  <c r="C28" i="1"/>
  <c r="C29" i="1"/>
  <c r="C30" i="1"/>
  <c r="C32" i="1"/>
  <c r="C33" i="1"/>
  <c r="B25" i="1"/>
  <c r="B26" i="1" s="1"/>
  <c r="B27" i="1" s="1"/>
  <c r="B28" i="1" s="1"/>
  <c r="B29" i="1" s="1"/>
  <c r="B30" i="1" s="1"/>
  <c r="B32" i="1" s="1"/>
  <c r="B33" i="1" s="1"/>
  <c r="B34" i="1" s="1"/>
  <c r="B38" i="1" s="1"/>
  <c r="AE14" i="1"/>
  <c r="AW30" i="1" l="1"/>
  <c r="AS14" i="1"/>
  <c r="AW29" i="1"/>
  <c r="AS13" i="1"/>
  <c r="T28" i="1"/>
  <c r="AS11" i="1"/>
  <c r="AV25" i="1"/>
  <c r="AS8" i="1"/>
  <c r="AI21" i="1"/>
  <c r="V21" i="1"/>
  <c r="X24" i="1"/>
  <c r="X39" i="1" s="1"/>
  <c r="D39" i="1"/>
  <c r="AK9" i="2"/>
  <c r="AM13" i="3"/>
  <c r="CL13" i="3" s="1"/>
  <c r="BA34" i="1"/>
  <c r="AB27" i="3"/>
  <c r="T34" i="2"/>
  <c r="T38" i="2" s="1"/>
  <c r="AZ32" i="1"/>
  <c r="Q32" i="2"/>
  <c r="N27" i="1"/>
  <c r="AN27" i="2"/>
  <c r="AU26" i="1"/>
  <c r="AU34" i="3"/>
  <c r="AK28" i="3"/>
  <c r="Q33" i="2"/>
  <c r="M29" i="1"/>
  <c r="AT33" i="3"/>
  <c r="AQ29" i="3"/>
  <c r="N30" i="2"/>
  <c r="AM10" i="3"/>
  <c r="T33" i="1"/>
  <c r="AZ33" i="1"/>
  <c r="T27" i="1"/>
  <c r="AV27" i="1"/>
  <c r="M25" i="1"/>
  <c r="AT25" i="1"/>
  <c r="AU28" i="1"/>
  <c r="AT29" i="1"/>
  <c r="AE38" i="2"/>
  <c r="AP38" i="2"/>
  <c r="AL29" i="2"/>
  <c r="BM9" i="3"/>
  <c r="AH38" i="2"/>
  <c r="AM9" i="3"/>
  <c r="P38" i="2"/>
  <c r="F38" i="2"/>
  <c r="S38" i="2"/>
  <c r="N29" i="3"/>
  <c r="AB35" i="3"/>
  <c r="T33" i="3"/>
  <c r="T38" i="3" s="1"/>
  <c r="Q32" i="3"/>
  <c r="Q38" i="3" s="1"/>
  <c r="CL16" i="3"/>
  <c r="AU33" i="3"/>
  <c r="AK33" i="3"/>
  <c r="AU27" i="3"/>
  <c r="AB28" i="3"/>
  <c r="BM16" i="3"/>
  <c r="AK27" i="3"/>
  <c r="AB34" i="3"/>
  <c r="AM8" i="3"/>
  <c r="BM8" i="3"/>
  <c r="AM12" i="3"/>
  <c r="AU28" i="3" s="1"/>
  <c r="BM12" i="3"/>
  <c r="AM20" i="3"/>
  <c r="AN35" i="3" s="1"/>
  <c r="BM20" i="3"/>
  <c r="N25" i="3"/>
  <c r="M35" i="3"/>
  <c r="AM14" i="3"/>
  <c r="AQ30" i="3" s="1"/>
  <c r="BM14" i="3"/>
  <c r="N28" i="3"/>
  <c r="AM15" i="3"/>
  <c r="AT32" i="3" s="1"/>
  <c r="BM15" i="3"/>
  <c r="AN34" i="3"/>
  <c r="CL19" i="3"/>
  <c r="AG38" i="2"/>
  <c r="B21" i="3"/>
  <c r="C37" i="3" s="1"/>
  <c r="B21" i="2"/>
  <c r="C37" i="2" s="1"/>
  <c r="L7" i="3"/>
  <c r="BM7" i="3" s="1"/>
  <c r="AA7" i="2"/>
  <c r="AA7" i="3"/>
  <c r="B7" i="3"/>
  <c r="C24" i="3" s="1"/>
  <c r="L7" i="2"/>
  <c r="J38" i="2"/>
  <c r="H38" i="2"/>
  <c r="S38" i="3"/>
  <c r="AC29" i="2"/>
  <c r="AF38" i="2"/>
  <c r="R38" i="3"/>
  <c r="R38" i="2"/>
  <c r="I38" i="3"/>
  <c r="AS33" i="2"/>
  <c r="AS27" i="2"/>
  <c r="O38" i="3"/>
  <c r="AR38" i="3"/>
  <c r="AH38" i="3"/>
  <c r="P38" i="3"/>
  <c r="AS38" i="3"/>
  <c r="AG38" i="3"/>
  <c r="AF38" i="3"/>
  <c r="AJ38" i="3"/>
  <c r="F38" i="3"/>
  <c r="E38" i="3"/>
  <c r="H38" i="3"/>
  <c r="G38" i="3"/>
  <c r="M30" i="3"/>
  <c r="J38" i="3"/>
  <c r="AI38" i="3"/>
  <c r="O38" i="2"/>
  <c r="AL28" i="2"/>
  <c r="E38" i="2"/>
  <c r="M34" i="2"/>
  <c r="G38" i="2"/>
  <c r="I38" i="2"/>
  <c r="AI7" i="1"/>
  <c r="AJ24" i="1" s="1"/>
  <c r="B7" i="2"/>
  <c r="AK19" i="2"/>
  <c r="AN25" i="2"/>
  <c r="AL25" i="2"/>
  <c r="AB26" i="2"/>
  <c r="AD26" i="2"/>
  <c r="AD38" i="2" s="1"/>
  <c r="AI27" i="2"/>
  <c r="AI38" i="2" s="1"/>
  <c r="AO32" i="2"/>
  <c r="AQ32" i="2"/>
  <c r="AQ38" i="2" s="1"/>
  <c r="AM29" i="2"/>
  <c r="Q30" i="2"/>
  <c r="AK14" i="2"/>
  <c r="L21" i="1"/>
  <c r="AS21" i="1" s="1"/>
  <c r="C24" i="1"/>
  <c r="C39" i="1" s="1"/>
  <c r="L7" i="1"/>
  <c r="AM28" i="2"/>
  <c r="AN26" i="2"/>
  <c r="G39" i="1"/>
  <c r="N29" i="1"/>
  <c r="F39" i="1"/>
  <c r="J39" i="1"/>
  <c r="P39" i="1"/>
  <c r="Q39" i="1"/>
  <c r="O39" i="1"/>
  <c r="S39" i="1"/>
  <c r="R39" i="1"/>
  <c r="E39" i="1"/>
  <c r="H39" i="1"/>
  <c r="I39" i="1"/>
  <c r="AW39" i="1" l="1"/>
  <c r="BD10" i="1" s="1"/>
  <c r="AV39" i="1"/>
  <c r="BD9" i="1" s="1"/>
  <c r="BD11" i="1"/>
  <c r="BD12" i="1"/>
  <c r="AU39" i="1"/>
  <c r="T39" i="1"/>
  <c r="Q38" i="2"/>
  <c r="AV11" i="2" s="1"/>
  <c r="C38" i="3"/>
  <c r="AZ35" i="1"/>
  <c r="AR35" i="2"/>
  <c r="AS34" i="2"/>
  <c r="AS38" i="2" s="1"/>
  <c r="AV14" i="2" s="1"/>
  <c r="CL10" i="3"/>
  <c r="AO26" i="3"/>
  <c r="AP27" i="3"/>
  <c r="BA28" i="1"/>
  <c r="BA39" i="1" s="1"/>
  <c r="AM30" i="2"/>
  <c r="AO30" i="2"/>
  <c r="AO38" i="2" s="1"/>
  <c r="AV10" i="2" s="1"/>
  <c r="AK39" i="1"/>
  <c r="AJ39" i="1"/>
  <c r="AN25" i="3"/>
  <c r="AK38" i="3"/>
  <c r="AU38" i="3"/>
  <c r="CL9" i="3"/>
  <c r="AP26" i="3"/>
  <c r="CL12" i="3"/>
  <c r="AO28" i="3"/>
  <c r="AN29" i="3"/>
  <c r="AB24" i="3"/>
  <c r="CB7" i="3"/>
  <c r="CL15" i="3"/>
  <c r="AQ32" i="3"/>
  <c r="AQ38" i="3" s="1"/>
  <c r="AX10" i="3" s="1"/>
  <c r="AO30" i="3"/>
  <c r="CL14" i="3"/>
  <c r="CL20" i="3"/>
  <c r="AT35" i="3"/>
  <c r="CL8" i="3"/>
  <c r="AP25" i="3"/>
  <c r="D37" i="2"/>
  <c r="D38" i="2" s="1"/>
  <c r="L21" i="2"/>
  <c r="M36" i="2" s="1"/>
  <c r="AA21" i="2"/>
  <c r="AA21" i="3"/>
  <c r="L21" i="3"/>
  <c r="M36" i="3" s="1"/>
  <c r="D37" i="3"/>
  <c r="D38" i="3" s="1"/>
  <c r="AM7" i="3"/>
  <c r="M24" i="3"/>
  <c r="AV12" i="2"/>
  <c r="AN38" i="2"/>
  <c r="AV9" i="2" s="1"/>
  <c r="AX11" i="3"/>
  <c r="AX12" i="3"/>
  <c r="C24" i="2"/>
  <c r="C38" i="2" s="1"/>
  <c r="AB24" i="2"/>
  <c r="AL34" i="2"/>
  <c r="AL35" i="2"/>
  <c r="N39" i="1"/>
  <c r="AM36" i="2"/>
  <c r="AS7" i="1"/>
  <c r="AT24" i="1" s="1"/>
  <c r="M24" i="1"/>
  <c r="J40" i="1"/>
  <c r="BD14" i="1" l="1"/>
  <c r="BK14" i="1" s="1"/>
  <c r="BM14" i="1" s="1"/>
  <c r="BD8" i="1"/>
  <c r="M38" i="3"/>
  <c r="AM38" i="2"/>
  <c r="M39" i="1"/>
  <c r="J39" i="3"/>
  <c r="AQ40" i="1"/>
  <c r="AC36" i="2"/>
  <c r="AC38" i="2" s="1"/>
  <c r="AB36" i="2"/>
  <c r="AB38" i="2" s="1"/>
  <c r="AZ37" i="1"/>
  <c r="AZ39" i="1" s="1"/>
  <c r="BD13" i="1" s="1"/>
  <c r="AT39" i="1"/>
  <c r="AE36" i="3"/>
  <c r="AE38" i="3" s="1"/>
  <c r="AB36" i="3"/>
  <c r="AB38" i="3" s="1"/>
  <c r="AX14" i="3"/>
  <c r="AP38" i="3"/>
  <c r="AX9" i="3" s="1"/>
  <c r="J39" i="2"/>
  <c r="AN24" i="3"/>
  <c r="CL7" i="3"/>
  <c r="AO38" i="3"/>
  <c r="AK21" i="2"/>
  <c r="N36" i="2"/>
  <c r="N38" i="2" s="1"/>
  <c r="AM21" i="3"/>
  <c r="N36" i="3"/>
  <c r="N38" i="3" s="1"/>
  <c r="BK10" i="1"/>
  <c r="BM10" i="1" s="1"/>
  <c r="BJ10" i="1"/>
  <c r="BL10" i="1" s="1"/>
  <c r="BK11" i="1"/>
  <c r="BM11" i="1" s="1"/>
  <c r="BJ11" i="1"/>
  <c r="BL11" i="1" s="1"/>
  <c r="BK9" i="1"/>
  <c r="BM9" i="1" s="1"/>
  <c r="BJ9" i="1"/>
  <c r="BL9" i="1" s="1"/>
  <c r="BK12" i="1"/>
  <c r="BM12" i="1" s="1"/>
  <c r="BJ12" i="1"/>
  <c r="BL12" i="1" s="1"/>
  <c r="AK7" i="2"/>
  <c r="AL24" i="2" s="1"/>
  <c r="M24" i="2"/>
  <c r="M38" i="2" s="1"/>
  <c r="BF10" i="1" l="1"/>
  <c r="AX10" i="2" s="1"/>
  <c r="BF12" i="1"/>
  <c r="AZ12" i="3" s="1"/>
  <c r="BF11" i="1"/>
  <c r="AZ11" i="3" s="1"/>
  <c r="BF9" i="1"/>
  <c r="AZ9" i="3" s="1"/>
  <c r="T40" i="1"/>
  <c r="BD7" i="1"/>
  <c r="BJ7" i="1" s="1"/>
  <c r="BL7" i="1" s="1"/>
  <c r="AI39" i="2"/>
  <c r="BJ14" i="1"/>
  <c r="BL14" i="1" s="1"/>
  <c r="AK39" i="3"/>
  <c r="AV8" i="2"/>
  <c r="BA40" i="1"/>
  <c r="BK13" i="1"/>
  <c r="BM13" i="1" s="1"/>
  <c r="BJ13" i="1"/>
  <c r="BL13" i="1" s="1"/>
  <c r="AT36" i="3"/>
  <c r="AT38" i="3" s="1"/>
  <c r="AX13" i="3" s="1"/>
  <c r="AN36" i="3"/>
  <c r="AN38" i="3" s="1"/>
  <c r="AX7" i="3" s="1"/>
  <c r="AR36" i="2"/>
  <c r="AR38" i="2" s="1"/>
  <c r="AV13" i="2" s="1"/>
  <c r="AL36" i="2"/>
  <c r="AL38" i="2" s="1"/>
  <c r="AX8" i="3"/>
  <c r="T39" i="2"/>
  <c r="T39" i="3"/>
  <c r="BK8" i="1"/>
  <c r="BM8" i="1" s="1"/>
  <c r="BJ8" i="1"/>
  <c r="BL8" i="1" s="1"/>
  <c r="BF8" i="1" l="1"/>
  <c r="AZ8" i="3" s="1"/>
  <c r="BF13" i="1"/>
  <c r="AX13" i="2" s="1"/>
  <c r="BF14" i="1"/>
  <c r="AX14" i="2" s="1"/>
  <c r="BD15" i="1"/>
  <c r="BK15" i="1" s="1"/>
  <c r="BK7" i="1"/>
  <c r="BM7" i="1" s="1"/>
  <c r="BF7" i="1" s="1"/>
  <c r="AS39" i="2"/>
  <c r="AV7" i="2"/>
  <c r="AV15" i="2" s="1"/>
  <c r="AX15" i="3"/>
  <c r="AU39" i="3"/>
  <c r="AX12" i="2"/>
  <c r="AZ10" i="3"/>
  <c r="AX11" i="2"/>
  <c r="AX9" i="2"/>
  <c r="BL15" i="1"/>
  <c r="AZ14" i="3" l="1"/>
  <c r="BJ15" i="1"/>
  <c r="BM15" i="1"/>
  <c r="BM16" i="1" s="1"/>
  <c r="BL19" i="1" s="1"/>
  <c r="AZ13" i="3"/>
  <c r="AX8" i="2"/>
  <c r="AZ7" i="3"/>
  <c r="AX7" i="2"/>
  <c r="BM17" i="1" l="1"/>
  <c r="BM19" i="1" s="1"/>
  <c r="BF15" i="1" l="1"/>
  <c r="AZ15" i="3" s="1"/>
  <c r="AX15" i="2" l="1"/>
</calcChain>
</file>

<file path=xl/sharedStrings.xml><?xml version="1.0" encoding="utf-8"?>
<sst xmlns="http://schemas.openxmlformats.org/spreadsheetml/2006/main" count="375" uniqueCount="54">
  <si>
    <t>maths</t>
  </si>
  <si>
    <t>LVE</t>
  </si>
  <si>
    <t>Hist-Géo-EMC</t>
  </si>
  <si>
    <t>Sciences</t>
  </si>
  <si>
    <t>ARTS</t>
  </si>
  <si>
    <t>SCIENCES</t>
  </si>
  <si>
    <t>EPS</t>
  </si>
  <si>
    <t>MATHS</t>
  </si>
  <si>
    <t>LUNDI</t>
  </si>
  <si>
    <t>francais</t>
  </si>
  <si>
    <t>Arts</t>
  </si>
  <si>
    <t>FR</t>
  </si>
  <si>
    <t>SC</t>
  </si>
  <si>
    <t>récré</t>
  </si>
  <si>
    <t>RÉCRÉ</t>
  </si>
  <si>
    <t>Heures</t>
  </si>
  <si>
    <t>Journée commençant à:</t>
  </si>
  <si>
    <t>Journée finissant à :</t>
  </si>
  <si>
    <t>MARDI</t>
  </si>
  <si>
    <t>H-G-EMC</t>
  </si>
  <si>
    <t>RECRE</t>
  </si>
  <si>
    <t>TOTAL</t>
  </si>
  <si>
    <t>Total journée</t>
  </si>
  <si>
    <t xml:space="preserve"> </t>
  </si>
  <si>
    <t>JEUDI</t>
  </si>
  <si>
    <t>VENDREDI</t>
  </si>
  <si>
    <t>Total heures</t>
  </si>
  <si>
    <t>Récréation</t>
  </si>
  <si>
    <t>A compléter:</t>
  </si>
  <si>
    <t>Volumes horaires</t>
  </si>
  <si>
    <t>Renseigner le titre et les heures de début et fin de journée.
Les horaires de la première colonne peuvent modifiés en respectant le format 0:0
Le choix de FR, MATHS, LVE… se fait avec un menu déroulant (cliquer sur la case)</t>
  </si>
  <si>
    <t>Récré</t>
  </si>
  <si>
    <t>récréation</t>
  </si>
  <si>
    <t>RÉCRÉATION</t>
  </si>
  <si>
    <t>CYCLE 2 (CP-CE1-CE2)</t>
  </si>
  <si>
    <t>Français</t>
  </si>
  <si>
    <t>10 heures</t>
  </si>
  <si>
    <t>8 heures</t>
  </si>
  <si>
    <t>5 heures</t>
  </si>
  <si>
    <t>1 heure 30</t>
  </si>
  <si>
    <t>2 heures</t>
  </si>
  <si>
    <t>Questionner le monde
EMC</t>
  </si>
  <si>
    <t>2 heures 30</t>
  </si>
  <si>
    <t>HIST-GÉO-EMC</t>
  </si>
  <si>
    <t>3 heures</t>
  </si>
  <si>
    <t>24 heures</t>
  </si>
  <si>
    <t>BO n° 44 du 26 novembre 2015</t>
  </si>
  <si>
    <t>CYCLE 3 (CM1-CM2)</t>
  </si>
  <si>
    <t xml:space="preserve">POUR IMPRIMER : ONGLET EDT2 = EMPLOI DU TEMPS COULEUR - ONGLET EDT3 = EMPLOI DU TEMPS N/B </t>
  </si>
  <si>
    <t/>
  </si>
  <si>
    <t>A vous de remplir !</t>
  </si>
  <si>
    <t>MERCREDI</t>
  </si>
  <si>
    <t>Odile Aubert - Le Prof 2.0 - 2022</t>
  </si>
  <si>
    <t>Emploi du temps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</si>
</sst>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#,##0\ _€"/>
    <numFmt numFmtId="166" formatCode="[h]:mm:ss;@"/>
    <numFmt numFmtId="167" formatCode="0;\-0;;@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indexed="9"/>
      <name val="Arial"/>
      <family val="2"/>
    </font>
    <font>
      <sz val="8"/>
      <name val="Calibri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18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sz val="26"/>
      <color rgb="FF0000CC"/>
      <name val="Arial"/>
      <family val="2"/>
    </font>
    <font>
      <sz val="26"/>
      <color theme="1" tint="0.49998474074526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20" fontId="9" fillId="9" borderId="17" xfId="0" applyNumberFormat="1" applyFont="1" applyFill="1" applyBorder="1" applyAlignment="1" applyProtection="1">
      <alignment horizontal="center" vertical="center" wrapText="1"/>
      <protection locked="0"/>
    </xf>
    <xf numFmtId="20" fontId="9" fillId="9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9" borderId="15" xfId="0" applyNumberFormat="1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7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top" wrapText="1"/>
    </xf>
    <xf numFmtId="167" fontId="1" fillId="7" borderId="12" xfId="0" applyNumberFormat="1" applyFont="1" applyFill="1" applyBorder="1" applyAlignment="1">
      <alignment horizontal="center" vertical="center" wrapText="1"/>
    </xf>
    <xf numFmtId="167" fontId="1" fillId="0" borderId="8" xfId="0" applyNumberFormat="1" applyFont="1" applyBorder="1" applyAlignment="1">
      <alignment horizontal="center" vertical="top" wrapText="1"/>
    </xf>
    <xf numFmtId="167" fontId="1" fillId="0" borderId="10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7" fontId="1" fillId="11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top" wrapText="1"/>
    </xf>
    <xf numFmtId="167" fontId="1" fillId="11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center" wrapText="1"/>
    </xf>
    <xf numFmtId="167" fontId="1" fillId="7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 wrapText="1"/>
    </xf>
    <xf numFmtId="164" fontId="1" fillId="7" borderId="15" xfId="0" applyNumberFormat="1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0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" fillId="11" borderId="0" xfId="0" applyFont="1" applyFill="1" applyAlignment="1" applyProtection="1">
      <alignment horizontal="center" vertical="center" wrapText="1"/>
      <protection locked="0"/>
    </xf>
    <xf numFmtId="164" fontId="1" fillId="11" borderId="0" xfId="0" applyNumberFormat="1" applyFont="1" applyFill="1" applyAlignment="1" applyProtection="1">
      <alignment horizontal="center" vertical="top" wrapText="1"/>
      <protection locked="0"/>
    </xf>
    <xf numFmtId="166" fontId="7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3" fillId="18" borderId="5" xfId="0" applyFont="1" applyFill="1" applyBorder="1" applyAlignment="1">
      <alignment horizontal="left" vertical="center" wrapText="1"/>
    </xf>
    <xf numFmtId="0" fontId="13" fillId="18" borderId="7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2" fillId="19" borderId="3" xfId="0" applyFont="1" applyFill="1" applyBorder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16" borderId="13" xfId="0" applyFont="1" applyFill="1" applyBorder="1" applyAlignment="1">
      <alignment horizontal="center" vertical="center" wrapText="1"/>
    </xf>
    <xf numFmtId="0" fontId="2" fillId="19" borderId="13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12" borderId="8" xfId="0" applyFont="1" applyFill="1" applyBorder="1" applyAlignment="1">
      <alignment horizontal="center" vertical="center" wrapText="1"/>
    </xf>
    <xf numFmtId="0" fontId="15" fillId="13" borderId="8" xfId="0" applyFont="1" applyFill="1" applyBorder="1" applyAlignment="1">
      <alignment horizontal="center" vertical="center" wrapText="1"/>
    </xf>
    <xf numFmtId="0" fontId="12" fillId="17" borderId="5" xfId="0" applyFont="1" applyFill="1" applyBorder="1" applyAlignment="1">
      <alignment horizontal="center" vertical="center" wrapText="1"/>
    </xf>
    <xf numFmtId="0" fontId="12" fillId="17" borderId="7" xfId="0" applyFont="1" applyFill="1" applyBorder="1" applyAlignment="1">
      <alignment horizontal="center" vertical="center" wrapText="1"/>
    </xf>
    <xf numFmtId="0" fontId="12" fillId="15" borderId="5" xfId="0" applyFont="1" applyFill="1" applyBorder="1" applyAlignment="1">
      <alignment horizontal="center" vertical="center" wrapText="1"/>
    </xf>
    <xf numFmtId="0" fontId="12" fillId="15" borderId="7" xfId="0" applyFont="1" applyFill="1" applyBorder="1" applyAlignment="1">
      <alignment horizontal="center" vertical="center" wrapText="1"/>
    </xf>
    <xf numFmtId="0" fontId="13" fillId="18" borderId="18" xfId="0" applyFont="1" applyFill="1" applyBorder="1" applyAlignment="1">
      <alignment horizontal="left" vertical="center" wrapText="1"/>
    </xf>
    <xf numFmtId="0" fontId="13" fillId="18" borderId="16" xfId="0" applyFont="1" applyFill="1" applyBorder="1" applyAlignment="1">
      <alignment horizontal="left" vertical="center" wrapText="1"/>
    </xf>
    <xf numFmtId="0" fontId="13" fillId="18" borderId="21" xfId="0" applyFont="1" applyFill="1" applyBorder="1" applyAlignment="1">
      <alignment horizontal="left" vertical="center" wrapText="1"/>
    </xf>
    <xf numFmtId="0" fontId="13" fillId="18" borderId="17" xfId="0" applyFont="1" applyFill="1" applyBorder="1" applyAlignment="1">
      <alignment horizontal="left" vertical="center" wrapText="1"/>
    </xf>
    <xf numFmtId="0" fontId="13" fillId="18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top" wrapText="1"/>
      <protection locked="0"/>
    </xf>
    <xf numFmtId="164" fontId="8" fillId="0" borderId="6" xfId="0" applyNumberFormat="1" applyFont="1" applyBorder="1" applyAlignment="1" applyProtection="1">
      <alignment horizontal="center" vertical="top" wrapText="1"/>
      <protection locked="0"/>
    </xf>
    <xf numFmtId="164" fontId="8" fillId="0" borderId="7" xfId="0" applyNumberFormat="1" applyFont="1" applyBorder="1" applyAlignment="1" applyProtection="1">
      <alignment horizontal="center" vertical="top" wrapText="1"/>
      <protection locked="0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2" fillId="19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 vertical="top" wrapText="1"/>
    </xf>
    <xf numFmtId="164" fontId="17" fillId="0" borderId="0" xfId="0" applyNumberFormat="1" applyFont="1" applyAlignment="1">
      <alignment horizontal="center" vertical="top" wrapText="1"/>
    </xf>
  </cellXfs>
  <cellStyles count="1">
    <cellStyle name="Normal" xfId="0" builtinId="0"/>
  </cellStyles>
  <dxfs count="25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colors>
    <mruColors>
      <color rgb="FF008000"/>
      <color rgb="FFFF00FF"/>
      <color rgb="FF0000CC"/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560</xdr:rowOff>
    </xdr:from>
    <xdr:to>
      <xdr:col>1</xdr:col>
      <xdr:colOff>393935</xdr:colOff>
      <xdr:row>2</xdr:row>
      <xdr:rowOff>291465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560"/>
          <a:ext cx="615876" cy="615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FF"/>
  </sheetPr>
  <dimension ref="B1:BS60"/>
  <sheetViews>
    <sheetView showGridLines="0" showRowColHeaders="0" topLeftCell="A2" zoomScale="85" zoomScaleNormal="85" workbookViewId="0">
      <selection activeCell="B7" sqref="B7"/>
    </sheetView>
  </sheetViews>
  <sheetFormatPr baseColWidth="10" defaultColWidth="11.5703125" defaultRowHeight="29.45" customHeight="1" x14ac:dyDescent="0.25"/>
  <cols>
    <col min="1" max="1" width="3.42578125" style="7" customWidth="1"/>
    <col min="2" max="2" width="8" style="6" customWidth="1"/>
    <col min="3" max="3" width="9.28515625" style="42" customWidth="1"/>
    <col min="4" max="4" width="21.855468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9.28515625" style="42" customWidth="1"/>
    <col min="14" max="14" width="21.85546875" style="7" customWidth="1"/>
    <col min="15" max="15" width="7.7109375" style="7" hidden="1" customWidth="1"/>
    <col min="16" max="16" width="25.42578125" style="7" hidden="1" customWidth="1"/>
    <col min="17" max="21" width="11.5703125" style="7" hidden="1" customWidth="1"/>
    <col min="22" max="22" width="9.28515625" style="7" hidden="1" customWidth="1"/>
    <col min="23" max="23" width="9.28515625" style="7" customWidth="1"/>
    <col min="24" max="24" width="21.85546875" style="7" customWidth="1"/>
    <col min="25" max="25" width="18.140625" style="7" hidden="1" customWidth="1"/>
    <col min="26" max="26" width="20.28515625" style="7" hidden="1" customWidth="1"/>
    <col min="27" max="28" width="18.85546875" style="7" hidden="1" customWidth="1"/>
    <col min="29" max="35" width="11.5703125" style="7" hidden="1" customWidth="1"/>
    <col min="36" max="36" width="9.28515625" style="42" customWidth="1"/>
    <col min="37" max="37" width="21.85546875" style="7" customWidth="1"/>
    <col min="38" max="38" width="4.140625" style="7" hidden="1" customWidth="1"/>
    <col min="39" max="45" width="11.5703125" style="7" hidden="1" customWidth="1"/>
    <col min="46" max="46" width="9.28515625" style="42" customWidth="1"/>
    <col min="47" max="47" width="21.85546875" style="7" customWidth="1"/>
    <col min="48" max="48" width="4.140625" style="7" hidden="1" customWidth="1"/>
    <col min="49" max="54" width="11.5703125" style="7" hidden="1" customWidth="1"/>
    <col min="55" max="55" width="19.140625" style="7" customWidth="1"/>
    <col min="56" max="57" width="13.5703125" style="7" customWidth="1"/>
    <col min="58" max="58" width="26.7109375" style="8" customWidth="1"/>
    <col min="59" max="59" width="5.5703125" style="7" customWidth="1"/>
    <col min="60" max="66" width="11.5703125" style="7" hidden="1" customWidth="1"/>
    <col min="67" max="67" width="17.140625" style="7" customWidth="1"/>
    <col min="68" max="68" width="12.7109375" style="7" customWidth="1"/>
    <col min="69" max="69" width="17.140625" style="7" hidden="1" customWidth="1"/>
    <col min="70" max="70" width="17.140625" style="7" customWidth="1"/>
    <col min="71" max="71" width="12.7109375" style="7" customWidth="1"/>
    <col min="72" max="16384" width="11.5703125" style="7"/>
  </cols>
  <sheetData>
    <row r="1" spans="2:71" ht="29.45" hidden="1" customHeight="1" x14ac:dyDescent="0.25"/>
    <row r="2" spans="2:71" ht="25.9" customHeight="1" x14ac:dyDescent="0.25">
      <c r="B2" s="90" t="s">
        <v>53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2"/>
    </row>
    <row r="3" spans="2:71" ht="25.9" customHeight="1" x14ac:dyDescent="0.25">
      <c r="D3" s="60" t="s">
        <v>16</v>
      </c>
      <c r="E3" s="43">
        <f>M3</f>
        <v>0.35416666666666669</v>
      </c>
      <c r="F3" s="43"/>
      <c r="G3" s="43"/>
      <c r="H3" s="44"/>
      <c r="I3" s="44"/>
      <c r="J3" s="44"/>
      <c r="K3" s="44"/>
      <c r="L3" s="44"/>
      <c r="M3" s="3">
        <v>0.35416666666666669</v>
      </c>
      <c r="N3" s="93" t="s">
        <v>30</v>
      </c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</row>
    <row r="4" spans="2:71" ht="25.9" customHeight="1" x14ac:dyDescent="0.25">
      <c r="B4" s="89" t="s">
        <v>28</v>
      </c>
      <c r="C4" s="89"/>
      <c r="D4" s="61" t="s">
        <v>17</v>
      </c>
      <c r="E4" s="45">
        <f>M4</f>
        <v>0.6875</v>
      </c>
      <c r="F4" s="46"/>
      <c r="G4" s="46"/>
      <c r="H4" s="46"/>
      <c r="I4" s="46"/>
      <c r="J4" s="46"/>
      <c r="K4" s="46"/>
      <c r="L4" s="46"/>
      <c r="M4" s="4">
        <v>0.6875</v>
      </c>
      <c r="N4" s="95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</row>
    <row r="5" spans="2:71" ht="36.6" customHeight="1" x14ac:dyDescent="0.25">
      <c r="N5" s="101" t="s">
        <v>48</v>
      </c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</row>
    <row r="6" spans="2:71" ht="25.9" customHeight="1" thickBot="1" x14ac:dyDescent="0.3">
      <c r="B6" s="10" t="s">
        <v>15</v>
      </c>
      <c r="D6" s="47" t="s">
        <v>8</v>
      </c>
      <c r="L6" s="10" t="s">
        <v>15</v>
      </c>
      <c r="N6" s="48" t="s">
        <v>18</v>
      </c>
      <c r="V6" s="10" t="s">
        <v>15</v>
      </c>
      <c r="W6" s="42"/>
      <c r="X6" s="70" t="s">
        <v>51</v>
      </c>
      <c r="Y6" s="73"/>
      <c r="Z6" s="73"/>
      <c r="AA6" s="73"/>
      <c r="AB6" s="73"/>
      <c r="AD6" s="7" t="s">
        <v>9</v>
      </c>
      <c r="AE6" s="7" t="s">
        <v>11</v>
      </c>
      <c r="AI6" s="10" t="s">
        <v>15</v>
      </c>
      <c r="AK6" s="49" t="s">
        <v>24</v>
      </c>
      <c r="AS6" s="10" t="s">
        <v>15</v>
      </c>
      <c r="AU6" s="50" t="s">
        <v>25</v>
      </c>
      <c r="BF6" s="51" t="s">
        <v>29</v>
      </c>
    </row>
    <row r="7" spans="2:71" ht="25.9" customHeight="1" thickTop="1" thickBot="1" x14ac:dyDescent="0.3">
      <c r="B7" s="1">
        <f>E3</f>
        <v>0.35416666666666669</v>
      </c>
      <c r="C7" s="5" t="s">
        <v>11</v>
      </c>
      <c r="D7" s="2" t="s">
        <v>50</v>
      </c>
      <c r="E7" s="2"/>
      <c r="F7" s="2"/>
      <c r="G7" s="2"/>
      <c r="H7" s="2"/>
      <c r="I7" s="2"/>
      <c r="J7" s="2"/>
      <c r="K7" s="2"/>
      <c r="L7" s="1">
        <f>B7</f>
        <v>0.35416666666666669</v>
      </c>
      <c r="M7" s="5" t="s">
        <v>49</v>
      </c>
      <c r="N7" s="2"/>
      <c r="Q7" s="2"/>
      <c r="R7" s="2"/>
      <c r="S7" s="2"/>
      <c r="T7" s="2"/>
      <c r="V7" s="1">
        <f>B7</f>
        <v>0.35416666666666669</v>
      </c>
      <c r="W7" s="5" t="s">
        <v>49</v>
      </c>
      <c r="X7" s="2"/>
      <c r="Y7" s="2"/>
      <c r="Z7" s="2"/>
      <c r="AA7" s="2"/>
      <c r="AB7" s="2"/>
      <c r="AC7" s="2"/>
      <c r="AD7" s="2" t="s">
        <v>0</v>
      </c>
      <c r="AE7" s="2" t="s">
        <v>7</v>
      </c>
      <c r="AF7" s="2"/>
      <c r="AG7" s="2"/>
      <c r="AH7" s="2"/>
      <c r="AI7" s="1">
        <f>B7</f>
        <v>0.35416666666666669</v>
      </c>
      <c r="AJ7" s="5" t="s">
        <v>49</v>
      </c>
      <c r="AK7" s="2"/>
      <c r="AL7" s="2"/>
      <c r="AM7" s="2"/>
      <c r="AN7" s="2"/>
      <c r="AO7" s="2"/>
      <c r="AP7" s="2"/>
      <c r="AQ7" s="2"/>
      <c r="AR7" s="2"/>
      <c r="AS7" s="1">
        <f>L7</f>
        <v>0.35416666666666669</v>
      </c>
      <c r="AT7" s="5" t="s">
        <v>49</v>
      </c>
      <c r="AU7" s="2"/>
      <c r="BC7" s="7" t="s">
        <v>11</v>
      </c>
      <c r="BD7" s="10">
        <f>SUM(C39+M39+W39+AJ39+AT39)</f>
        <v>1.041666666666663E-2</v>
      </c>
      <c r="BE7" s="7" t="s">
        <v>11</v>
      </c>
      <c r="BF7" s="52" t="str">
        <f>CONCATENATE(BH7," : ",BL7,"h ",BM7)</f>
        <v>FRANÇAIS : h 15</v>
      </c>
      <c r="BH7" s="7" t="str">
        <f>UPPER("français")</f>
        <v>FRANÇAIS</v>
      </c>
      <c r="BJ7" s="7">
        <f>HOUR(BD7)</f>
        <v>0</v>
      </c>
      <c r="BK7" s="7">
        <f>MINUTE(BD7)</f>
        <v>15</v>
      </c>
      <c r="BL7" s="7" t="str">
        <f>IF(BJ7=0,"",BJ7)</f>
        <v/>
      </c>
      <c r="BM7" s="7">
        <f>IF(BK7=0,"",BK7)</f>
        <v>15</v>
      </c>
      <c r="BO7" s="79" t="s">
        <v>34</v>
      </c>
      <c r="BP7" s="80"/>
      <c r="BR7" s="81" t="s">
        <v>47</v>
      </c>
      <c r="BS7" s="82"/>
    </row>
    <row r="8" spans="2:71" ht="25.9" customHeight="1" thickBot="1" x14ac:dyDescent="0.3">
      <c r="B8" s="1">
        <v>0.36458333333333331</v>
      </c>
      <c r="C8" s="5" t="s">
        <v>49</v>
      </c>
      <c r="D8" s="2"/>
      <c r="E8" s="2"/>
      <c r="F8" s="2"/>
      <c r="G8" s="2"/>
      <c r="H8" s="2"/>
      <c r="I8" s="2"/>
      <c r="J8" s="2"/>
      <c r="K8" s="2"/>
      <c r="L8" s="1">
        <f t="shared" ref="L8:L21" si="0">B8</f>
        <v>0.36458333333333331</v>
      </c>
      <c r="M8" s="5" t="s">
        <v>49</v>
      </c>
      <c r="N8" s="2"/>
      <c r="Q8" s="2"/>
      <c r="R8" s="2"/>
      <c r="S8" s="2"/>
      <c r="T8" s="2"/>
      <c r="V8" s="1">
        <f t="shared" ref="V8:V21" si="1">B8</f>
        <v>0.36458333333333331</v>
      </c>
      <c r="W8" s="5"/>
      <c r="X8" s="2"/>
      <c r="Y8" s="2"/>
      <c r="Z8" s="2"/>
      <c r="AA8" s="2"/>
      <c r="AB8" s="2"/>
      <c r="AC8" s="2"/>
      <c r="AD8" s="2" t="s">
        <v>1</v>
      </c>
      <c r="AE8" s="2" t="s">
        <v>1</v>
      </c>
      <c r="AF8" s="2"/>
      <c r="AG8" s="2"/>
      <c r="AH8" s="2"/>
      <c r="AI8" s="1">
        <f t="shared" ref="AI8:AI21" si="2">B8</f>
        <v>0.36458333333333331</v>
      </c>
      <c r="AJ8" s="5"/>
      <c r="AK8" s="2"/>
      <c r="AL8" s="2"/>
      <c r="AM8" s="2"/>
      <c r="AN8" s="2"/>
      <c r="AO8" s="2"/>
      <c r="AP8" s="2"/>
      <c r="AQ8" s="2"/>
      <c r="AR8" s="2"/>
      <c r="AS8" s="1">
        <f t="shared" ref="AS8:AS21" si="3">L8</f>
        <v>0.36458333333333331</v>
      </c>
      <c r="AT8" s="5" t="s">
        <v>49</v>
      </c>
      <c r="AU8" s="2"/>
      <c r="BC8" s="7" t="s">
        <v>7</v>
      </c>
      <c r="BD8" s="10">
        <f>SUM(D39+N39+X39+AK39+AU39)</f>
        <v>0</v>
      </c>
      <c r="BE8" s="7" t="s">
        <v>7</v>
      </c>
      <c r="BF8" s="52" t="str">
        <f>CONCATENATE("MATHS : ",BL8,"h ",BM8)</f>
        <v xml:space="preserve">MATHS : h </v>
      </c>
      <c r="BJ8" s="7">
        <f t="shared" ref="BJ8:BJ15" si="4">HOUR(BD8)</f>
        <v>0</v>
      </c>
      <c r="BK8" s="7">
        <f t="shared" ref="BK8:BK15" si="5">MINUTE(BD8)</f>
        <v>0</v>
      </c>
      <c r="BL8" s="7" t="str">
        <f t="shared" ref="BL8:BL14" si="6">IF(BJ8=0,"",BJ8)</f>
        <v/>
      </c>
      <c r="BM8" s="7" t="str">
        <f t="shared" ref="BM8:BM14" si="7">IF(BK8=0,"",BK8)</f>
        <v/>
      </c>
      <c r="BO8" s="65" t="s">
        <v>35</v>
      </c>
      <c r="BP8" s="66" t="s">
        <v>36</v>
      </c>
      <c r="BR8" s="65" t="s">
        <v>35</v>
      </c>
      <c r="BS8" s="66" t="s">
        <v>37</v>
      </c>
    </row>
    <row r="9" spans="2:71" ht="25.9" customHeight="1" thickBot="1" x14ac:dyDescent="0.3">
      <c r="B9" s="1">
        <v>0.375</v>
      </c>
      <c r="C9" s="5"/>
      <c r="D9" s="2"/>
      <c r="E9" s="2"/>
      <c r="F9" s="2"/>
      <c r="G9" s="2"/>
      <c r="H9" s="2"/>
      <c r="I9" s="2"/>
      <c r="J9" s="2"/>
      <c r="K9" s="2"/>
      <c r="L9" s="1">
        <f t="shared" si="0"/>
        <v>0.375</v>
      </c>
      <c r="M9" s="5" t="s">
        <v>49</v>
      </c>
      <c r="N9" s="2"/>
      <c r="Q9" s="2"/>
      <c r="R9" s="2"/>
      <c r="S9" s="2"/>
      <c r="T9" s="2"/>
      <c r="V9" s="1">
        <f t="shared" si="1"/>
        <v>0.375</v>
      </c>
      <c r="W9" s="5" t="s">
        <v>49</v>
      </c>
      <c r="X9" s="2"/>
      <c r="Y9" s="2"/>
      <c r="Z9" s="2"/>
      <c r="AA9" s="2"/>
      <c r="AB9" s="2"/>
      <c r="AC9" s="2"/>
      <c r="AD9" s="2" t="s">
        <v>3</v>
      </c>
      <c r="AE9" s="2" t="s">
        <v>5</v>
      </c>
      <c r="AF9" s="2"/>
      <c r="AG9" s="2"/>
      <c r="AH9" s="2"/>
      <c r="AI9" s="1">
        <f t="shared" si="2"/>
        <v>0.375</v>
      </c>
      <c r="AJ9" s="5" t="s">
        <v>49</v>
      </c>
      <c r="AK9" s="2"/>
      <c r="AL9" s="2"/>
      <c r="AM9" s="2"/>
      <c r="AN9" s="2"/>
      <c r="AO9" s="2"/>
      <c r="AP9" s="2"/>
      <c r="AQ9" s="2"/>
      <c r="AR9" s="2"/>
      <c r="AS9" s="1">
        <f t="shared" si="3"/>
        <v>0.375</v>
      </c>
      <c r="AT9" s="5" t="s">
        <v>49</v>
      </c>
      <c r="AU9" s="2"/>
      <c r="BC9" s="7" t="s">
        <v>1</v>
      </c>
      <c r="BD9" s="10">
        <f>SUM(E39+O39+Y39+AL39+AV39)</f>
        <v>0</v>
      </c>
      <c r="BE9" s="7" t="s">
        <v>1</v>
      </c>
      <c r="BF9" s="52" t="str">
        <f>CONCATENATE("LVE : ",BL9,"h ",BM9)</f>
        <v xml:space="preserve">LVE : h </v>
      </c>
      <c r="BJ9" s="7">
        <f t="shared" si="4"/>
        <v>0</v>
      </c>
      <c r="BK9" s="7">
        <f t="shared" si="5"/>
        <v>0</v>
      </c>
      <c r="BL9" s="7" t="str">
        <f t="shared" si="6"/>
        <v/>
      </c>
      <c r="BM9" s="7" t="str">
        <f t="shared" si="7"/>
        <v/>
      </c>
      <c r="BO9" s="65" t="s">
        <v>7</v>
      </c>
      <c r="BP9" s="66" t="s">
        <v>38</v>
      </c>
      <c r="BR9" s="65" t="s">
        <v>7</v>
      </c>
      <c r="BS9" s="66" t="s">
        <v>38</v>
      </c>
    </row>
    <row r="10" spans="2:71" ht="25.9" customHeight="1" thickBot="1" x14ac:dyDescent="0.3">
      <c r="B10" s="1">
        <v>0.38541666666666669</v>
      </c>
      <c r="C10" s="5" t="s">
        <v>49</v>
      </c>
      <c r="D10" s="2"/>
      <c r="E10" s="2"/>
      <c r="F10" s="2"/>
      <c r="G10" s="2"/>
      <c r="H10" s="2"/>
      <c r="I10" s="2"/>
      <c r="J10" s="2"/>
      <c r="K10" s="2"/>
      <c r="L10" s="1">
        <f t="shared" si="0"/>
        <v>0.38541666666666669</v>
      </c>
      <c r="M10" s="5" t="s">
        <v>49</v>
      </c>
      <c r="N10" s="2"/>
      <c r="Q10" s="2"/>
      <c r="R10" s="2"/>
      <c r="S10" s="2"/>
      <c r="T10" s="2"/>
      <c r="V10" s="1">
        <f t="shared" si="1"/>
        <v>0.38541666666666669</v>
      </c>
      <c r="W10" s="5" t="s">
        <v>49</v>
      </c>
      <c r="X10" s="2"/>
      <c r="Y10" s="2"/>
      <c r="Z10" s="2"/>
      <c r="AA10" s="2"/>
      <c r="AB10" s="2"/>
      <c r="AC10" s="2"/>
      <c r="AD10" s="2" t="s">
        <v>10</v>
      </c>
      <c r="AE10" s="2" t="s">
        <v>4</v>
      </c>
      <c r="AF10" s="2"/>
      <c r="AG10" s="2"/>
      <c r="AH10" s="2"/>
      <c r="AI10" s="1">
        <f t="shared" si="2"/>
        <v>0.38541666666666669</v>
      </c>
      <c r="AJ10" s="5" t="s">
        <v>49</v>
      </c>
      <c r="AK10" s="2"/>
      <c r="AL10" s="2"/>
      <c r="AM10" s="2"/>
      <c r="AN10" s="2"/>
      <c r="AO10" s="2"/>
      <c r="AP10" s="2"/>
      <c r="AQ10" s="2"/>
      <c r="AR10" s="2"/>
      <c r="AS10" s="1">
        <f t="shared" si="3"/>
        <v>0.38541666666666669</v>
      </c>
      <c r="AT10" s="5" t="s">
        <v>49</v>
      </c>
      <c r="AU10" s="2"/>
      <c r="BC10" s="7" t="s">
        <v>5</v>
      </c>
      <c r="BD10" s="10">
        <f>SUM(F39+P39+Z39+AM39+AW39)</f>
        <v>0</v>
      </c>
      <c r="BE10" s="7" t="s">
        <v>5</v>
      </c>
      <c r="BF10" s="52" t="str">
        <f>CONCATENATE("SCIENCES : ",BL10,"h ",BM10)</f>
        <v xml:space="preserve">SCIENCES : h </v>
      </c>
      <c r="BJ10" s="7">
        <f t="shared" si="4"/>
        <v>0</v>
      </c>
      <c r="BK10" s="7">
        <f t="shared" si="5"/>
        <v>0</v>
      </c>
      <c r="BL10" s="7" t="str">
        <f t="shared" si="6"/>
        <v/>
      </c>
      <c r="BM10" s="7" t="str">
        <f t="shared" si="7"/>
        <v/>
      </c>
      <c r="BO10" s="65" t="s">
        <v>1</v>
      </c>
      <c r="BP10" s="66" t="s">
        <v>39</v>
      </c>
      <c r="BR10" s="65" t="s">
        <v>1</v>
      </c>
      <c r="BS10" s="66" t="s">
        <v>39</v>
      </c>
    </row>
    <row r="11" spans="2:71" ht="25.9" customHeight="1" thickBot="1" x14ac:dyDescent="0.3">
      <c r="B11" s="1">
        <v>0.41666666666666669</v>
      </c>
      <c r="C11" s="5" t="s">
        <v>49</v>
      </c>
      <c r="D11" s="2"/>
      <c r="E11" s="2"/>
      <c r="F11" s="2"/>
      <c r="G11" s="2"/>
      <c r="H11" s="2"/>
      <c r="I11" s="2"/>
      <c r="J11" s="2"/>
      <c r="K11" s="2"/>
      <c r="L11" s="1">
        <f t="shared" si="0"/>
        <v>0.41666666666666669</v>
      </c>
      <c r="M11" s="5"/>
      <c r="N11" s="2"/>
      <c r="Q11" s="2"/>
      <c r="R11" s="2"/>
      <c r="S11" s="2"/>
      <c r="T11" s="2"/>
      <c r="V11" s="1">
        <f t="shared" si="1"/>
        <v>0.41666666666666669</v>
      </c>
      <c r="W11" s="5" t="s">
        <v>49</v>
      </c>
      <c r="X11" s="2"/>
      <c r="Y11" s="2"/>
      <c r="Z11" s="2"/>
      <c r="AA11" s="2"/>
      <c r="AB11" s="2"/>
      <c r="AC11" s="2"/>
      <c r="AD11" s="2" t="s">
        <v>2</v>
      </c>
      <c r="AE11" s="2" t="s">
        <v>19</v>
      </c>
      <c r="AF11" s="2"/>
      <c r="AG11" s="2"/>
      <c r="AH11" s="2"/>
      <c r="AI11" s="1">
        <f t="shared" si="2"/>
        <v>0.41666666666666669</v>
      </c>
      <c r="AJ11" s="5" t="s">
        <v>49</v>
      </c>
      <c r="AK11" s="2"/>
      <c r="AL11" s="2"/>
      <c r="AM11" s="2"/>
      <c r="AN11" s="2"/>
      <c r="AO11" s="2"/>
      <c r="AP11" s="2"/>
      <c r="AQ11" s="2"/>
      <c r="AR11" s="2"/>
      <c r="AS11" s="1">
        <f t="shared" si="3"/>
        <v>0.41666666666666669</v>
      </c>
      <c r="AT11" s="5" t="s">
        <v>49</v>
      </c>
      <c r="AU11" s="2"/>
      <c r="BC11" s="7" t="s">
        <v>4</v>
      </c>
      <c r="BD11" s="10">
        <f>SUM(G39+Q39+AA39+AN39+AX39)</f>
        <v>0</v>
      </c>
      <c r="BE11" s="7" t="s">
        <v>4</v>
      </c>
      <c r="BF11" s="52" t="str">
        <f>CONCATENATE("ARTS : ",BL11,"h ",BM11)</f>
        <v xml:space="preserve">ARTS : h </v>
      </c>
      <c r="BJ11" s="7">
        <f t="shared" si="4"/>
        <v>0</v>
      </c>
      <c r="BK11" s="7">
        <f t="shared" si="5"/>
        <v>0</v>
      </c>
      <c r="BL11" s="7" t="str">
        <f t="shared" si="6"/>
        <v/>
      </c>
      <c r="BM11" s="7" t="str">
        <f t="shared" si="7"/>
        <v/>
      </c>
      <c r="BO11" s="65" t="s">
        <v>4</v>
      </c>
      <c r="BP11" s="66" t="s">
        <v>40</v>
      </c>
      <c r="BR11" s="65" t="s">
        <v>5</v>
      </c>
      <c r="BS11" s="66" t="s">
        <v>40</v>
      </c>
    </row>
    <row r="12" spans="2:71" ht="25.9" customHeight="1" thickBot="1" x14ac:dyDescent="0.3">
      <c r="B12" s="1">
        <v>0.43055555555555558</v>
      </c>
      <c r="C12" s="5" t="s">
        <v>49</v>
      </c>
      <c r="D12" s="2"/>
      <c r="E12" s="2"/>
      <c r="F12" s="2"/>
      <c r="G12" s="2"/>
      <c r="H12" s="2"/>
      <c r="I12" s="2"/>
      <c r="J12" s="2"/>
      <c r="K12" s="2"/>
      <c r="L12" s="1">
        <f t="shared" si="0"/>
        <v>0.43055555555555558</v>
      </c>
      <c r="M12" s="5"/>
      <c r="N12" s="2"/>
      <c r="Q12" s="2"/>
      <c r="R12" s="2"/>
      <c r="S12" s="2"/>
      <c r="T12" s="2"/>
      <c r="V12" s="1">
        <f t="shared" si="1"/>
        <v>0.43055555555555558</v>
      </c>
      <c r="W12" s="5" t="s">
        <v>49</v>
      </c>
      <c r="X12" s="2"/>
      <c r="Y12" s="2"/>
      <c r="Z12" s="2"/>
      <c r="AA12" s="2"/>
      <c r="AB12" s="2"/>
      <c r="AC12" s="2"/>
      <c r="AD12" s="2" t="s">
        <v>6</v>
      </c>
      <c r="AE12" s="2" t="s">
        <v>6</v>
      </c>
      <c r="AF12" s="2"/>
      <c r="AG12" s="2"/>
      <c r="AH12" s="2"/>
      <c r="AI12" s="1">
        <f t="shared" si="2"/>
        <v>0.43055555555555558</v>
      </c>
      <c r="AJ12" s="5" t="s">
        <v>49</v>
      </c>
      <c r="AK12" s="2"/>
      <c r="AL12" s="2"/>
      <c r="AM12" s="2"/>
      <c r="AN12" s="2"/>
      <c r="AO12" s="2"/>
      <c r="AP12" s="2"/>
      <c r="AQ12" s="2"/>
      <c r="AR12" s="2"/>
      <c r="AS12" s="1">
        <f t="shared" si="3"/>
        <v>0.43055555555555558</v>
      </c>
      <c r="AT12" s="5" t="s">
        <v>49</v>
      </c>
      <c r="AU12" s="2"/>
      <c r="BC12" s="7" t="s">
        <v>19</v>
      </c>
      <c r="BD12" s="10">
        <f>SUM(H39+R39+AB39+AY39+AO39)</f>
        <v>0</v>
      </c>
      <c r="BE12" s="7" t="s">
        <v>19</v>
      </c>
      <c r="BF12" s="52" t="str">
        <f>CONCATENATE("HIST-GÉO-EMC : ",BL12,"h ",BM12)</f>
        <v xml:space="preserve">HIST-GÉO-EMC : h </v>
      </c>
      <c r="BJ12" s="7">
        <f t="shared" si="4"/>
        <v>0</v>
      </c>
      <c r="BK12" s="7">
        <f t="shared" si="5"/>
        <v>0</v>
      </c>
      <c r="BL12" s="7" t="str">
        <f t="shared" si="6"/>
        <v/>
      </c>
      <c r="BM12" s="7" t="str">
        <f t="shared" si="7"/>
        <v/>
      </c>
      <c r="BO12" s="83" t="s">
        <v>41</v>
      </c>
      <c r="BP12" s="85" t="s">
        <v>42</v>
      </c>
      <c r="BR12" s="65" t="s">
        <v>4</v>
      </c>
      <c r="BS12" s="66" t="s">
        <v>40</v>
      </c>
    </row>
    <row r="13" spans="2:71" ht="25.9" customHeight="1" thickBot="1" x14ac:dyDescent="0.3">
      <c r="B13" s="1">
        <v>0.47916666666666669</v>
      </c>
      <c r="C13" s="5" t="s">
        <v>49</v>
      </c>
      <c r="D13" s="2"/>
      <c r="E13" s="2"/>
      <c r="F13" s="2"/>
      <c r="G13" s="2"/>
      <c r="H13" s="2"/>
      <c r="I13" s="2"/>
      <c r="J13" s="2"/>
      <c r="K13" s="2"/>
      <c r="L13" s="1">
        <f t="shared" si="0"/>
        <v>0.47916666666666669</v>
      </c>
      <c r="M13" s="5" t="s">
        <v>49</v>
      </c>
      <c r="N13" s="2"/>
      <c r="Q13" s="2"/>
      <c r="R13" s="2"/>
      <c r="S13" s="2"/>
      <c r="T13" s="2"/>
      <c r="V13" s="1">
        <f t="shared" si="1"/>
        <v>0.47916666666666669</v>
      </c>
      <c r="W13" s="5" t="s">
        <v>49</v>
      </c>
      <c r="X13" s="2"/>
      <c r="Y13" s="2"/>
      <c r="Z13" s="2"/>
      <c r="AA13" s="2"/>
      <c r="AB13" s="2"/>
      <c r="AC13" s="2"/>
      <c r="AD13" s="2" t="s">
        <v>13</v>
      </c>
      <c r="AE13" s="2" t="str">
        <f>UPPER(AD13)</f>
        <v>RÉCRÉ</v>
      </c>
      <c r="AF13" s="2"/>
      <c r="AG13" s="2"/>
      <c r="AH13" s="2"/>
      <c r="AI13" s="1">
        <f t="shared" si="2"/>
        <v>0.47916666666666669</v>
      </c>
      <c r="AJ13" s="5" t="s">
        <v>49</v>
      </c>
      <c r="AK13" s="2"/>
      <c r="AL13" s="2"/>
      <c r="AM13" s="2"/>
      <c r="AN13" s="2"/>
      <c r="AO13" s="2"/>
      <c r="AP13" s="2"/>
      <c r="AQ13" s="2"/>
      <c r="AR13" s="2"/>
      <c r="AS13" s="1">
        <f t="shared" si="3"/>
        <v>0.47916666666666669</v>
      </c>
      <c r="AT13" s="5" t="s">
        <v>49</v>
      </c>
      <c r="AU13" s="2"/>
      <c r="BC13" s="7" t="s">
        <v>6</v>
      </c>
      <c r="BD13" s="10">
        <f>SUM(I39+S39+AC39+AP39+AZ39)</f>
        <v>0</v>
      </c>
      <c r="BE13" s="7" t="s">
        <v>6</v>
      </c>
      <c r="BF13" s="52" t="str">
        <f>CONCATENATE("EPS : ",BL13,"h ",BM13)</f>
        <v xml:space="preserve">EPS : h </v>
      </c>
      <c r="BJ13" s="7">
        <f t="shared" si="4"/>
        <v>0</v>
      </c>
      <c r="BK13" s="7">
        <f t="shared" si="5"/>
        <v>0</v>
      </c>
      <c r="BL13" s="7" t="str">
        <f t="shared" si="6"/>
        <v/>
      </c>
      <c r="BM13" s="7" t="str">
        <f t="shared" si="7"/>
        <v/>
      </c>
      <c r="BO13" s="84"/>
      <c r="BP13" s="86"/>
      <c r="BR13" s="65" t="s">
        <v>43</v>
      </c>
      <c r="BS13" s="66" t="s">
        <v>42</v>
      </c>
    </row>
    <row r="14" spans="2:71" ht="25.9" customHeight="1" thickBot="1" x14ac:dyDescent="0.3">
      <c r="B14" s="1">
        <v>0.5</v>
      </c>
      <c r="C14" s="5" t="s">
        <v>49</v>
      </c>
      <c r="D14" s="57"/>
      <c r="E14" s="57"/>
      <c r="F14" s="57"/>
      <c r="G14" s="57"/>
      <c r="H14" s="57"/>
      <c r="I14" s="57"/>
      <c r="J14" s="57"/>
      <c r="K14" s="57"/>
      <c r="L14" s="58">
        <f t="shared" si="0"/>
        <v>0.5</v>
      </c>
      <c r="M14" s="5"/>
      <c r="N14" s="57"/>
      <c r="Q14" s="57"/>
      <c r="R14" s="57"/>
      <c r="S14" s="57"/>
      <c r="T14" s="57"/>
      <c r="V14" s="1">
        <f t="shared" si="1"/>
        <v>0.5</v>
      </c>
      <c r="W14" s="5"/>
      <c r="X14" s="57"/>
      <c r="Y14" s="57"/>
      <c r="Z14" s="57"/>
      <c r="AA14" s="57"/>
      <c r="AB14" s="57"/>
      <c r="AC14" s="57"/>
      <c r="AD14" s="57"/>
      <c r="AE14" s="57" t="str">
        <f>UPPER(AD14)</f>
        <v/>
      </c>
      <c r="AF14" s="57"/>
      <c r="AG14" s="57"/>
      <c r="AH14" s="57"/>
      <c r="AI14" s="1">
        <f t="shared" si="2"/>
        <v>0.5</v>
      </c>
      <c r="AJ14" s="5"/>
      <c r="AK14" s="57"/>
      <c r="AL14" s="57"/>
      <c r="AM14" s="57"/>
      <c r="AN14" s="57"/>
      <c r="AO14" s="57"/>
      <c r="AP14" s="57"/>
      <c r="AQ14" s="57"/>
      <c r="AR14" s="57"/>
      <c r="AS14" s="1">
        <f t="shared" si="3"/>
        <v>0.5</v>
      </c>
      <c r="AT14" s="5"/>
      <c r="AU14" s="57"/>
      <c r="BC14" s="7" t="s">
        <v>14</v>
      </c>
      <c r="BD14" s="10">
        <f>SUM(J39+T39+AD39+AQ39+BA39)</f>
        <v>0</v>
      </c>
      <c r="BE14" s="7" t="s">
        <v>14</v>
      </c>
      <c r="BF14" s="52" t="str">
        <f>CONCATENATE("RÉCRÉATIONS : ",BL14,"h ",BM14)</f>
        <v xml:space="preserve">RÉCRÉATIONS : h </v>
      </c>
      <c r="BJ14" s="7">
        <f t="shared" si="4"/>
        <v>0</v>
      </c>
      <c r="BK14" s="7">
        <f t="shared" si="5"/>
        <v>0</v>
      </c>
      <c r="BL14" s="7" t="str">
        <f t="shared" si="6"/>
        <v/>
      </c>
      <c r="BM14" s="7" t="str">
        <f t="shared" si="7"/>
        <v/>
      </c>
      <c r="BO14" s="65" t="s">
        <v>6</v>
      </c>
      <c r="BP14" s="66" t="s">
        <v>44</v>
      </c>
      <c r="BR14" s="65" t="s">
        <v>6</v>
      </c>
      <c r="BS14" s="66" t="s">
        <v>44</v>
      </c>
    </row>
    <row r="15" spans="2:71" ht="25.9" customHeight="1" thickBot="1" x14ac:dyDescent="0.3">
      <c r="B15" s="1">
        <v>0.58333333333333337</v>
      </c>
      <c r="C15" s="5" t="s">
        <v>49</v>
      </c>
      <c r="D15" s="2"/>
      <c r="E15" s="2"/>
      <c r="F15" s="2"/>
      <c r="G15" s="2"/>
      <c r="H15" s="2"/>
      <c r="I15" s="2"/>
      <c r="J15" s="2"/>
      <c r="K15" s="2"/>
      <c r="L15" s="1">
        <f t="shared" si="0"/>
        <v>0.58333333333333337</v>
      </c>
      <c r="M15" s="5" t="s">
        <v>49</v>
      </c>
      <c r="N15" s="2"/>
      <c r="Q15" s="2"/>
      <c r="R15" s="2"/>
      <c r="S15" s="2"/>
      <c r="T15" s="2"/>
      <c r="V15" s="1">
        <f t="shared" si="1"/>
        <v>0.58333333333333337</v>
      </c>
      <c r="W15" s="5" t="s">
        <v>49</v>
      </c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1">
        <f t="shared" si="2"/>
        <v>0.58333333333333337</v>
      </c>
      <c r="AJ15" s="5" t="s">
        <v>49</v>
      </c>
      <c r="AK15" s="2"/>
      <c r="AL15" s="2"/>
      <c r="AM15" s="2"/>
      <c r="AN15" s="2"/>
      <c r="AO15" s="2"/>
      <c r="AP15" s="2"/>
      <c r="AQ15" s="2"/>
      <c r="AR15" s="2"/>
      <c r="AS15" s="1">
        <f t="shared" si="3"/>
        <v>0.58333333333333337</v>
      </c>
      <c r="AT15" s="5" t="s">
        <v>49</v>
      </c>
      <c r="AU15" s="2"/>
      <c r="BC15" s="7" t="s">
        <v>26</v>
      </c>
      <c r="BD15" s="27">
        <f>SUM(BD7+BD8+BD9+BD10+BD11+BD12+BD13+BD14)</f>
        <v>1.041666666666663E-2</v>
      </c>
      <c r="BE15" s="7" t="s">
        <v>26</v>
      </c>
      <c r="BF15" s="59" t="str">
        <f>CONCATENATE("TOTAL : ",BL19,"h",BM19)</f>
        <v>TOTAL : 0h15</v>
      </c>
      <c r="BJ15" s="7">
        <f t="shared" si="4"/>
        <v>0</v>
      </c>
      <c r="BK15" s="7">
        <f t="shared" si="5"/>
        <v>15</v>
      </c>
      <c r="BL15" s="7">
        <f>SUM(BL7:BL14)</f>
        <v>0</v>
      </c>
      <c r="BM15" s="7">
        <f>SUM(BM7:BM14)</f>
        <v>15</v>
      </c>
      <c r="BO15" s="67" t="s">
        <v>21</v>
      </c>
      <c r="BP15" s="68" t="s">
        <v>45</v>
      </c>
      <c r="BQ15" s="69"/>
      <c r="BR15" s="67" t="s">
        <v>21</v>
      </c>
      <c r="BS15" s="68" t="s">
        <v>45</v>
      </c>
    </row>
    <row r="16" spans="2:71" ht="25.9" customHeight="1" thickBot="1" x14ac:dyDescent="0.3">
      <c r="B16" s="1">
        <v>0.59375</v>
      </c>
      <c r="C16" s="5" t="s">
        <v>49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0.59375</v>
      </c>
      <c r="M16" s="5" t="s">
        <v>49</v>
      </c>
      <c r="N16" s="2"/>
      <c r="Q16" s="2"/>
      <c r="R16" s="2"/>
      <c r="S16" s="2"/>
      <c r="T16" s="2"/>
      <c r="V16" s="1">
        <f t="shared" si="1"/>
        <v>0.59375</v>
      </c>
      <c r="W16" s="5" t="s">
        <v>49</v>
      </c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1">
        <f t="shared" si="2"/>
        <v>0.59375</v>
      </c>
      <c r="AJ16" s="5" t="s">
        <v>49</v>
      </c>
      <c r="AK16" s="2"/>
      <c r="AL16" s="2"/>
      <c r="AM16" s="2"/>
      <c r="AN16" s="2"/>
      <c r="AO16" s="2"/>
      <c r="AP16" s="2"/>
      <c r="AQ16" s="2"/>
      <c r="AR16" s="2"/>
      <c r="AS16" s="1">
        <f t="shared" si="3"/>
        <v>0.59375</v>
      </c>
      <c r="AT16" s="5" t="s">
        <v>49</v>
      </c>
      <c r="AU16" s="2"/>
      <c r="BJ16" s="7" t="s">
        <v>23</v>
      </c>
      <c r="BM16" s="7">
        <f>INT(BM15/60)</f>
        <v>0</v>
      </c>
      <c r="BO16" s="87" t="s">
        <v>46</v>
      </c>
      <c r="BP16" s="87"/>
      <c r="BQ16" s="87"/>
      <c r="BR16" s="87"/>
      <c r="BS16" s="87"/>
    </row>
    <row r="17" spans="2:65" ht="25.9" customHeight="1" thickBot="1" x14ac:dyDescent="0.3">
      <c r="B17" s="1">
        <v>0.60416666666666663</v>
      </c>
      <c r="C17" s="5"/>
      <c r="D17" s="2"/>
      <c r="E17" s="2"/>
      <c r="F17" s="2"/>
      <c r="G17" s="2"/>
      <c r="H17" s="2"/>
      <c r="I17" s="2"/>
      <c r="J17" s="2"/>
      <c r="K17" s="2"/>
      <c r="L17" s="1">
        <f t="shared" si="0"/>
        <v>0.60416666666666663</v>
      </c>
      <c r="M17" s="5"/>
      <c r="N17" s="2"/>
      <c r="Q17" s="2"/>
      <c r="R17" s="2"/>
      <c r="S17" s="2"/>
      <c r="T17" s="2"/>
      <c r="V17" s="1">
        <f t="shared" si="1"/>
        <v>0.60416666666666663</v>
      </c>
      <c r="W17" s="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1">
        <f t="shared" si="2"/>
        <v>0.60416666666666663</v>
      </c>
      <c r="AJ17" s="5"/>
      <c r="AK17" s="2"/>
      <c r="AL17" s="2"/>
      <c r="AM17" s="2"/>
      <c r="AN17" s="2"/>
      <c r="AO17" s="2"/>
      <c r="AP17" s="2"/>
      <c r="AQ17" s="2"/>
      <c r="AR17" s="2"/>
      <c r="AS17" s="1">
        <f t="shared" si="3"/>
        <v>0.60416666666666663</v>
      </c>
      <c r="AT17" s="5"/>
      <c r="AU17" s="2"/>
      <c r="BM17" s="7">
        <f>MOD(BM15,60)</f>
        <v>15</v>
      </c>
    </row>
    <row r="18" spans="2:65" ht="25.9" customHeight="1" thickBot="1" x14ac:dyDescent="0.3">
      <c r="B18" s="1">
        <v>0.625</v>
      </c>
      <c r="C18" s="5"/>
      <c r="D18" s="2" t="s">
        <v>23</v>
      </c>
      <c r="E18" s="2"/>
      <c r="F18" s="2"/>
      <c r="G18" s="2"/>
      <c r="H18" s="2"/>
      <c r="I18" s="2"/>
      <c r="J18" s="2"/>
      <c r="K18" s="2"/>
      <c r="L18" s="1">
        <f t="shared" si="0"/>
        <v>0.625</v>
      </c>
      <c r="M18" s="5"/>
      <c r="N18" s="2"/>
      <c r="Q18" s="2"/>
      <c r="R18" s="2"/>
      <c r="S18" s="2"/>
      <c r="T18" s="2"/>
      <c r="V18" s="1">
        <f t="shared" si="1"/>
        <v>0.625</v>
      </c>
      <c r="W18" s="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1">
        <f t="shared" si="2"/>
        <v>0.625</v>
      </c>
      <c r="AJ18" s="5"/>
      <c r="AK18" s="2" t="s">
        <v>23</v>
      </c>
      <c r="AL18" s="2"/>
      <c r="AM18" s="2"/>
      <c r="AN18" s="2"/>
      <c r="AO18" s="2"/>
      <c r="AP18" s="2"/>
      <c r="AQ18" s="2"/>
      <c r="AR18" s="2"/>
      <c r="AS18" s="1">
        <f t="shared" si="3"/>
        <v>0.625</v>
      </c>
      <c r="AT18" s="5"/>
      <c r="AU18" s="2"/>
    </row>
    <row r="19" spans="2:65" ht="25.9" customHeight="1" thickBot="1" x14ac:dyDescent="0.3">
      <c r="B19" s="1">
        <v>0.63888888888888895</v>
      </c>
      <c r="C19" s="5" t="s">
        <v>49</v>
      </c>
      <c r="D19" s="2"/>
      <c r="E19" s="2"/>
      <c r="F19" s="2"/>
      <c r="G19" s="2"/>
      <c r="H19" s="2"/>
      <c r="I19" s="2"/>
      <c r="J19" s="2"/>
      <c r="K19" s="2"/>
      <c r="L19" s="1">
        <f t="shared" si="0"/>
        <v>0.63888888888888895</v>
      </c>
      <c r="M19" s="5" t="s">
        <v>49</v>
      </c>
      <c r="N19" s="2"/>
      <c r="Q19" s="2"/>
      <c r="R19" s="2"/>
      <c r="S19" s="2"/>
      <c r="T19" s="2"/>
      <c r="V19" s="1">
        <f t="shared" si="1"/>
        <v>0.63888888888888895</v>
      </c>
      <c r="W19" s="5" t="s">
        <v>49</v>
      </c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1">
        <f t="shared" si="2"/>
        <v>0.63888888888888895</v>
      </c>
      <c r="AJ19" s="5" t="s">
        <v>49</v>
      </c>
      <c r="AK19" s="2"/>
      <c r="AL19" s="2"/>
      <c r="AM19" s="2"/>
      <c r="AN19" s="2"/>
      <c r="AO19" s="2"/>
      <c r="AP19" s="2"/>
      <c r="AQ19" s="2"/>
      <c r="AR19" s="2"/>
      <c r="AS19" s="1">
        <f t="shared" si="3"/>
        <v>0.63888888888888895</v>
      </c>
      <c r="AT19" s="5"/>
      <c r="AU19" s="2"/>
      <c r="BL19" s="16">
        <f>BL15+BM16</f>
        <v>0</v>
      </c>
      <c r="BM19" s="16">
        <f>IF(BM17=0,"",BM17)</f>
        <v>15</v>
      </c>
    </row>
    <row r="20" spans="2:65" ht="25.9" customHeight="1" thickBot="1" x14ac:dyDescent="0.3">
      <c r="B20" s="1">
        <v>0.66319444444444442</v>
      </c>
      <c r="C20" s="5" t="s">
        <v>49</v>
      </c>
      <c r="D20" s="2" t="s">
        <v>23</v>
      </c>
      <c r="E20" s="2"/>
      <c r="F20" s="2"/>
      <c r="G20" s="2"/>
      <c r="H20" s="2"/>
      <c r="I20" s="2"/>
      <c r="J20" s="2"/>
      <c r="K20" s="2"/>
      <c r="L20" s="1">
        <f t="shared" si="0"/>
        <v>0.66319444444444442</v>
      </c>
      <c r="M20" s="5" t="s">
        <v>49</v>
      </c>
      <c r="N20" s="2" t="s">
        <v>23</v>
      </c>
      <c r="Q20" s="2"/>
      <c r="R20" s="2"/>
      <c r="S20" s="2"/>
      <c r="T20" s="2"/>
      <c r="V20" s="1">
        <f t="shared" si="1"/>
        <v>0.66319444444444442</v>
      </c>
      <c r="W20" s="5" t="s">
        <v>49</v>
      </c>
      <c r="X20" s="2" t="s">
        <v>23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1">
        <f t="shared" si="2"/>
        <v>0.66319444444444442</v>
      </c>
      <c r="AJ20" s="5" t="s">
        <v>49</v>
      </c>
      <c r="AK20" s="2"/>
      <c r="AL20" s="2"/>
      <c r="AM20" s="2"/>
      <c r="AN20" s="2"/>
      <c r="AO20" s="2"/>
      <c r="AP20" s="2"/>
      <c r="AQ20" s="2"/>
      <c r="AR20" s="2"/>
      <c r="AS20" s="1">
        <f t="shared" si="3"/>
        <v>0.66319444444444442</v>
      </c>
      <c r="AT20" s="5" t="s">
        <v>49</v>
      </c>
      <c r="AU20" s="2"/>
    </row>
    <row r="21" spans="2:65" ht="29.45" customHeight="1" x14ac:dyDescent="0.25">
      <c r="B21" s="6">
        <f>E4</f>
        <v>0.6875</v>
      </c>
      <c r="L21" s="6">
        <f t="shared" si="0"/>
        <v>0.6875</v>
      </c>
      <c r="V21" s="1">
        <f t="shared" si="1"/>
        <v>0.6875</v>
      </c>
      <c r="AI21" s="1">
        <f t="shared" si="2"/>
        <v>0.6875</v>
      </c>
      <c r="AS21" s="1">
        <f t="shared" si="3"/>
        <v>0.6875</v>
      </c>
    </row>
    <row r="22" spans="2:65" ht="29.45" hidden="1" customHeight="1" x14ac:dyDescent="0.25">
      <c r="B22" s="97" t="s">
        <v>8</v>
      </c>
      <c r="C22" s="97"/>
      <c r="D22" s="97"/>
      <c r="E22" s="97"/>
      <c r="F22" s="97"/>
      <c r="G22" s="97"/>
      <c r="H22" s="97"/>
      <c r="I22" s="97"/>
      <c r="J22" s="97"/>
      <c r="L22" s="98" t="s">
        <v>18</v>
      </c>
      <c r="M22" s="98"/>
      <c r="N22" s="98"/>
      <c r="O22" s="98"/>
      <c r="P22" s="98"/>
      <c r="Q22" s="98"/>
      <c r="R22" s="98"/>
      <c r="S22" s="98"/>
      <c r="T22" s="98"/>
      <c r="U22" s="72"/>
      <c r="V22" s="102" t="s">
        <v>51</v>
      </c>
      <c r="W22" s="102"/>
      <c r="X22" s="102"/>
      <c r="Y22" s="102"/>
      <c r="Z22" s="102"/>
      <c r="AA22" s="102"/>
      <c r="AB22" s="102"/>
      <c r="AC22" s="102"/>
      <c r="AD22" s="102"/>
      <c r="AI22" s="99" t="s">
        <v>24</v>
      </c>
      <c r="AJ22" s="99"/>
      <c r="AK22" s="99"/>
      <c r="AL22" s="99"/>
      <c r="AM22" s="99"/>
      <c r="AN22" s="99"/>
      <c r="AO22" s="99"/>
      <c r="AP22" s="99"/>
      <c r="AQ22" s="99"/>
      <c r="AS22" s="100" t="s">
        <v>25</v>
      </c>
      <c r="AT22" s="100"/>
      <c r="AU22" s="100"/>
      <c r="AV22" s="100"/>
      <c r="AW22" s="100"/>
      <c r="AX22" s="100"/>
      <c r="AY22" s="100"/>
      <c r="AZ22" s="100"/>
      <c r="BA22" s="100"/>
    </row>
    <row r="23" spans="2:65" ht="29.45" hidden="1" customHeight="1" x14ac:dyDescent="0.25">
      <c r="B23" s="28"/>
      <c r="C23" s="53" t="s">
        <v>11</v>
      </c>
      <c r="D23" s="16" t="s">
        <v>7</v>
      </c>
      <c r="E23" s="16" t="s">
        <v>1</v>
      </c>
      <c r="F23" s="16" t="s">
        <v>12</v>
      </c>
      <c r="G23" s="16" t="s">
        <v>4</v>
      </c>
      <c r="H23" s="16" t="s">
        <v>19</v>
      </c>
      <c r="I23" s="16" t="s">
        <v>6</v>
      </c>
      <c r="J23" s="16" t="s">
        <v>20</v>
      </c>
      <c r="L23" s="28"/>
      <c r="M23" s="53" t="s">
        <v>11</v>
      </c>
      <c r="N23" s="16" t="s">
        <v>7</v>
      </c>
      <c r="O23" s="16" t="s">
        <v>1</v>
      </c>
      <c r="P23" s="16" t="s">
        <v>12</v>
      </c>
      <c r="Q23" s="16" t="s">
        <v>4</v>
      </c>
      <c r="R23" s="16" t="s">
        <v>19</v>
      </c>
      <c r="S23" s="16" t="s">
        <v>6</v>
      </c>
      <c r="T23" s="16" t="s">
        <v>20</v>
      </c>
      <c r="V23" s="28"/>
      <c r="W23" s="53" t="s">
        <v>11</v>
      </c>
      <c r="X23" s="16" t="s">
        <v>7</v>
      </c>
      <c r="Y23" s="16" t="s">
        <v>1</v>
      </c>
      <c r="Z23" s="16" t="s">
        <v>12</v>
      </c>
      <c r="AA23" s="16" t="s">
        <v>4</v>
      </c>
      <c r="AB23" s="16" t="s">
        <v>19</v>
      </c>
      <c r="AC23" s="16" t="s">
        <v>6</v>
      </c>
      <c r="AD23" s="16" t="s">
        <v>20</v>
      </c>
      <c r="AI23" s="28"/>
      <c r="AJ23" s="53" t="s">
        <v>11</v>
      </c>
      <c r="AK23" s="16" t="s">
        <v>7</v>
      </c>
      <c r="AL23" s="16" t="s">
        <v>1</v>
      </c>
      <c r="AM23" s="16" t="s">
        <v>12</v>
      </c>
      <c r="AN23" s="16" t="s">
        <v>4</v>
      </c>
      <c r="AO23" s="16" t="s">
        <v>19</v>
      </c>
      <c r="AP23" s="16" t="s">
        <v>6</v>
      </c>
      <c r="AQ23" s="16" t="s">
        <v>20</v>
      </c>
      <c r="AS23" s="28"/>
      <c r="AT23" s="53" t="s">
        <v>11</v>
      </c>
      <c r="AU23" s="16" t="s">
        <v>7</v>
      </c>
      <c r="AV23" s="16" t="s">
        <v>1</v>
      </c>
      <c r="AW23" s="16" t="s">
        <v>12</v>
      </c>
      <c r="AX23" s="16" t="s">
        <v>4</v>
      </c>
      <c r="AY23" s="16" t="s">
        <v>19</v>
      </c>
      <c r="AZ23" s="16" t="s">
        <v>6</v>
      </c>
      <c r="BA23" s="16" t="s">
        <v>20</v>
      </c>
    </row>
    <row r="24" spans="2:65" ht="29.45" hidden="1" customHeight="1" x14ac:dyDescent="0.25">
      <c r="B24" s="29">
        <v>1</v>
      </c>
      <c r="C24" s="54">
        <f t="shared" ref="C24:C30" si="8">IF($C7="FR",$B8-$B7,0)</f>
        <v>1.041666666666663E-2</v>
      </c>
      <c r="D24" s="30">
        <f t="shared" ref="D24:D30" si="9">IF($C7="MATHS",$B8-$B7,0)</f>
        <v>0</v>
      </c>
      <c r="E24" s="30">
        <f t="shared" ref="E24:E30" si="10">IF($C7="LVE",$B8-$B7,0)</f>
        <v>0</v>
      </c>
      <c r="F24" s="30">
        <f>IF($C7="SCIENCES",$B8-$B7,0)</f>
        <v>0</v>
      </c>
      <c r="G24" s="30">
        <f t="shared" ref="G24:G30" si="11">IF($C7="ARTS",$B8-$B7,0)</f>
        <v>0</v>
      </c>
      <c r="H24" s="30">
        <f t="shared" ref="H24:H30" si="12">IF($C7="H-G-EMC",$B8-$B7,0)</f>
        <v>0</v>
      </c>
      <c r="I24" s="30">
        <f t="shared" ref="I24:I30" si="13">IF($C7="EPS",$B8-$B7,0)</f>
        <v>0</v>
      </c>
      <c r="J24" s="30">
        <f t="shared" ref="J24:J30" si="14">IF($C7="RÉCRÉ",$B8-$B7,0)</f>
        <v>0</v>
      </c>
      <c r="L24" s="29">
        <v>1</v>
      </c>
      <c r="M24" s="54">
        <f t="shared" ref="M24:M33" si="15">IF($M7="FR",$L8-$L7,0)</f>
        <v>0</v>
      </c>
      <c r="N24" s="30">
        <f t="shared" ref="N24:N33" si="16">IF($M7="MATHS",$L8-$L7,0)</f>
        <v>0</v>
      </c>
      <c r="O24" s="30">
        <f t="shared" ref="O24:O33" si="17">IF($M7="LVE",$L8-$L7,0)</f>
        <v>0</v>
      </c>
      <c r="P24" s="30">
        <f t="shared" ref="P24:P33" si="18">IF($M7="SCIENCES",$L8-$L7,0)</f>
        <v>0</v>
      </c>
      <c r="Q24" s="30">
        <f t="shared" ref="Q24:Q33" si="19">IF($M7="ARTS",$L8-$L7,0)</f>
        <v>0</v>
      </c>
      <c r="R24" s="30">
        <f t="shared" ref="R24:R33" si="20">IF($M7="H-G-EMC",$L8-$L7,0)</f>
        <v>0</v>
      </c>
      <c r="S24" s="30">
        <f t="shared" ref="S24:S33" si="21">IF($M7="EPS",$L8-$L7,0)</f>
        <v>0</v>
      </c>
      <c r="T24" s="30">
        <f t="shared" ref="T24:T33" si="22">IF($M7="RÉCRÉ",$L8-$L7,0)</f>
        <v>0</v>
      </c>
      <c r="U24" s="10"/>
      <c r="V24" s="29">
        <v>1</v>
      </c>
      <c r="W24" s="54">
        <f t="shared" ref="W24:W33" si="23">IF($W7="FR",$V8-$V7,0)</f>
        <v>0</v>
      </c>
      <c r="X24" s="30">
        <f t="shared" ref="X24:X33" si="24">IF($W7="MATHS",$V8-$V7,0)</f>
        <v>0</v>
      </c>
      <c r="Y24" s="30">
        <f t="shared" ref="Y24:Y33" si="25">IF($W7="LVE",$V8-$V7,0)</f>
        <v>0</v>
      </c>
      <c r="Z24" s="30">
        <f t="shared" ref="Z24:Z33" si="26">IF($W7="SCIENCES",$V8-$V7,0)</f>
        <v>0</v>
      </c>
      <c r="AA24" s="30">
        <f t="shared" ref="AA24:AA33" si="27">IF($W7="ARTS",$V8-$V7,0)</f>
        <v>0</v>
      </c>
      <c r="AB24" s="30">
        <f t="shared" ref="AB24:AB33" si="28">IF($W7="H-G-EMC",$V8-$V7,0)</f>
        <v>0</v>
      </c>
      <c r="AC24" s="30">
        <f t="shared" ref="AC24:AC33" si="29">IF($W7="EPS",$V8-$V7,0)</f>
        <v>0</v>
      </c>
      <c r="AD24" s="30">
        <f t="shared" ref="AD24:AD33" si="30">IF($W7="RÉCRÉ",$V8-$V7,0)</f>
        <v>0</v>
      </c>
      <c r="AI24" s="29">
        <v>1</v>
      </c>
      <c r="AJ24" s="54">
        <f t="shared" ref="AJ24:AJ33" si="31">IF($AJ7="FR",$AI8-$AI7,0)</f>
        <v>0</v>
      </c>
      <c r="AK24" s="30">
        <f t="shared" ref="AK24:AK33" si="32">IF($AJ7="MATHS",$AI8-$AI7,0)</f>
        <v>0</v>
      </c>
      <c r="AL24" s="30">
        <f t="shared" ref="AL24:AL33" si="33">IF($AJ7="LVE",$AI8-$AI7,0)</f>
        <v>0</v>
      </c>
      <c r="AM24" s="30">
        <f t="shared" ref="AM24:AM33" si="34">IF($AJ7="SCIENCES",$AI8-$AI7,0)</f>
        <v>0</v>
      </c>
      <c r="AN24" s="30">
        <f t="shared" ref="AN24:AN33" si="35">IF($AJ7="ARTS",$AI8-$AI7,0)</f>
        <v>0</v>
      </c>
      <c r="AO24" s="30">
        <f t="shared" ref="AO24:AO33" si="36">IF($AJ7="H-G-EMC",$AI8-$AI7,0)</f>
        <v>0</v>
      </c>
      <c r="AP24" s="30">
        <f t="shared" ref="AP24:AP33" si="37">IF($AJ7="EPS",$AI8-$AI7,0)</f>
        <v>0</v>
      </c>
      <c r="AQ24" s="30">
        <f t="shared" ref="AQ24:AQ33" si="38">IF($AJ7="RÉCRÉ",$AI8-$AI7,0)</f>
        <v>0</v>
      </c>
      <c r="AS24" s="29">
        <v>1</v>
      </c>
      <c r="AT24" s="54">
        <f t="shared" ref="AT24:AT33" si="39">IF($AT7="FR",$AS8-$AS7,0)</f>
        <v>0</v>
      </c>
      <c r="AU24" s="30">
        <f t="shared" ref="AU24:AU33" si="40">IF($AT7="MATHS",$AS8-$AS7,0)</f>
        <v>0</v>
      </c>
      <c r="AV24" s="30">
        <f t="shared" ref="AV24:AV33" si="41">IF($AT7="LVE",$AS8-$AS7,0)</f>
        <v>0</v>
      </c>
      <c r="AW24" s="30">
        <f t="shared" ref="AW24:AW33" si="42">IF($AT7="SCIENCES",$AS8-$AS7,0)</f>
        <v>0</v>
      </c>
      <c r="AX24" s="30">
        <f t="shared" ref="AX24:AX33" si="43">IF($AT7="ARTS",$AS8-$AS7,0)</f>
        <v>0</v>
      </c>
      <c r="AY24" s="30">
        <f t="shared" ref="AY24:AY33" si="44">IF($AT7="H-G-EMC",$AS8-$AS7,0)</f>
        <v>0</v>
      </c>
      <c r="AZ24" s="30">
        <f t="shared" ref="AZ24:AZ33" si="45">IF($AT7="EPS",$AS8-$AS7,0)</f>
        <v>0</v>
      </c>
      <c r="BA24" s="30">
        <f t="shared" ref="BA24:BA33" si="46">IF($AT7="RÉCRÉ",$AS8-$AS7,0)</f>
        <v>0</v>
      </c>
    </row>
    <row r="25" spans="2:65" ht="29.45" hidden="1" customHeight="1" x14ac:dyDescent="0.25">
      <c r="B25" s="29">
        <f>B24+1</f>
        <v>2</v>
      </c>
      <c r="C25" s="54">
        <f t="shared" si="8"/>
        <v>0</v>
      </c>
      <c r="D25" s="30">
        <f t="shared" si="9"/>
        <v>0</v>
      </c>
      <c r="E25" s="30">
        <f t="shared" si="10"/>
        <v>0</v>
      </c>
      <c r="F25" s="30">
        <f t="shared" ref="F25:F30" si="47">IF($C8="SC",$B9-$B8,0)</f>
        <v>0</v>
      </c>
      <c r="G25" s="30">
        <f t="shared" si="11"/>
        <v>0</v>
      </c>
      <c r="H25" s="30">
        <f t="shared" si="12"/>
        <v>0</v>
      </c>
      <c r="I25" s="30">
        <f t="shared" si="13"/>
        <v>0</v>
      </c>
      <c r="J25" s="30">
        <f t="shared" si="14"/>
        <v>0</v>
      </c>
      <c r="L25" s="29">
        <f t="shared" ref="L25:L30" si="48">L24+1</f>
        <v>2</v>
      </c>
      <c r="M25" s="54">
        <f t="shared" si="15"/>
        <v>0</v>
      </c>
      <c r="N25" s="30">
        <f t="shared" si="16"/>
        <v>0</v>
      </c>
      <c r="O25" s="30">
        <f t="shared" si="17"/>
        <v>0</v>
      </c>
      <c r="P25" s="30">
        <f t="shared" si="18"/>
        <v>0</v>
      </c>
      <c r="Q25" s="30">
        <f t="shared" si="19"/>
        <v>0</v>
      </c>
      <c r="R25" s="30">
        <f t="shared" si="20"/>
        <v>0</v>
      </c>
      <c r="S25" s="30">
        <f t="shared" si="21"/>
        <v>0</v>
      </c>
      <c r="T25" s="30">
        <f t="shared" si="22"/>
        <v>0</v>
      </c>
      <c r="U25" s="10"/>
      <c r="V25" s="29">
        <f t="shared" ref="V25:V30" si="49">V24+1</f>
        <v>2</v>
      </c>
      <c r="W25" s="54">
        <f t="shared" si="23"/>
        <v>0</v>
      </c>
      <c r="X25" s="30">
        <f t="shared" si="24"/>
        <v>0</v>
      </c>
      <c r="Y25" s="30">
        <f t="shared" si="25"/>
        <v>0</v>
      </c>
      <c r="Z25" s="30">
        <f t="shared" si="26"/>
        <v>0</v>
      </c>
      <c r="AA25" s="30">
        <f t="shared" si="27"/>
        <v>0</v>
      </c>
      <c r="AB25" s="30">
        <f t="shared" si="28"/>
        <v>0</v>
      </c>
      <c r="AC25" s="30">
        <f t="shared" si="29"/>
        <v>0</v>
      </c>
      <c r="AD25" s="30">
        <f t="shared" si="30"/>
        <v>0</v>
      </c>
      <c r="AI25" s="29">
        <f t="shared" ref="AI25:AI30" si="50">AI24+1</f>
        <v>2</v>
      </c>
      <c r="AJ25" s="54">
        <f t="shared" si="31"/>
        <v>0</v>
      </c>
      <c r="AK25" s="30">
        <f t="shared" si="32"/>
        <v>0</v>
      </c>
      <c r="AL25" s="30">
        <f t="shared" si="33"/>
        <v>0</v>
      </c>
      <c r="AM25" s="30">
        <f t="shared" si="34"/>
        <v>0</v>
      </c>
      <c r="AN25" s="30">
        <f t="shared" si="35"/>
        <v>0</v>
      </c>
      <c r="AO25" s="30">
        <f t="shared" si="36"/>
        <v>0</v>
      </c>
      <c r="AP25" s="30">
        <f t="shared" si="37"/>
        <v>0</v>
      </c>
      <c r="AQ25" s="30">
        <f t="shared" si="38"/>
        <v>0</v>
      </c>
      <c r="AS25" s="29">
        <f t="shared" ref="AS25:AS30" si="51">AS24+1</f>
        <v>2</v>
      </c>
      <c r="AT25" s="54">
        <f t="shared" si="39"/>
        <v>0</v>
      </c>
      <c r="AU25" s="30">
        <f t="shared" si="40"/>
        <v>0</v>
      </c>
      <c r="AV25" s="30">
        <f t="shared" si="41"/>
        <v>0</v>
      </c>
      <c r="AW25" s="30">
        <f t="shared" si="42"/>
        <v>0</v>
      </c>
      <c r="AX25" s="30">
        <f t="shared" si="43"/>
        <v>0</v>
      </c>
      <c r="AY25" s="30">
        <f t="shared" si="44"/>
        <v>0</v>
      </c>
      <c r="AZ25" s="30">
        <f t="shared" si="45"/>
        <v>0</v>
      </c>
      <c r="BA25" s="30">
        <f t="shared" si="46"/>
        <v>0</v>
      </c>
    </row>
    <row r="26" spans="2:65" ht="29.45" hidden="1" customHeight="1" x14ac:dyDescent="0.25">
      <c r="B26" s="29">
        <f t="shared" ref="B26:B38" si="52">B25+1</f>
        <v>3</v>
      </c>
      <c r="C26" s="54">
        <f t="shared" si="8"/>
        <v>0</v>
      </c>
      <c r="D26" s="30">
        <f t="shared" si="9"/>
        <v>0</v>
      </c>
      <c r="E26" s="30">
        <f t="shared" si="10"/>
        <v>0</v>
      </c>
      <c r="F26" s="30">
        <f t="shared" si="47"/>
        <v>0</v>
      </c>
      <c r="G26" s="30">
        <f t="shared" si="11"/>
        <v>0</v>
      </c>
      <c r="H26" s="30">
        <f t="shared" si="12"/>
        <v>0</v>
      </c>
      <c r="I26" s="30">
        <f t="shared" si="13"/>
        <v>0</v>
      </c>
      <c r="J26" s="30">
        <f t="shared" si="14"/>
        <v>0</v>
      </c>
      <c r="L26" s="29">
        <f t="shared" si="48"/>
        <v>3</v>
      </c>
      <c r="M26" s="54">
        <f t="shared" si="15"/>
        <v>0</v>
      </c>
      <c r="N26" s="30">
        <f t="shared" si="16"/>
        <v>0</v>
      </c>
      <c r="O26" s="30">
        <f t="shared" si="17"/>
        <v>0</v>
      </c>
      <c r="P26" s="30">
        <f t="shared" si="18"/>
        <v>0</v>
      </c>
      <c r="Q26" s="30">
        <f t="shared" si="19"/>
        <v>0</v>
      </c>
      <c r="R26" s="30">
        <f t="shared" si="20"/>
        <v>0</v>
      </c>
      <c r="S26" s="30">
        <f t="shared" si="21"/>
        <v>0</v>
      </c>
      <c r="T26" s="30">
        <f t="shared" si="22"/>
        <v>0</v>
      </c>
      <c r="U26" s="10"/>
      <c r="V26" s="29">
        <f t="shared" si="49"/>
        <v>3</v>
      </c>
      <c r="W26" s="54">
        <f t="shared" si="23"/>
        <v>0</v>
      </c>
      <c r="X26" s="30">
        <f t="shared" si="24"/>
        <v>0</v>
      </c>
      <c r="Y26" s="30">
        <f t="shared" si="25"/>
        <v>0</v>
      </c>
      <c r="Z26" s="30">
        <f t="shared" si="26"/>
        <v>0</v>
      </c>
      <c r="AA26" s="30">
        <f t="shared" si="27"/>
        <v>0</v>
      </c>
      <c r="AB26" s="30">
        <f t="shared" si="28"/>
        <v>0</v>
      </c>
      <c r="AC26" s="30">
        <f t="shared" si="29"/>
        <v>0</v>
      </c>
      <c r="AD26" s="30">
        <f t="shared" si="30"/>
        <v>0</v>
      </c>
      <c r="AI26" s="29">
        <f t="shared" si="50"/>
        <v>3</v>
      </c>
      <c r="AJ26" s="54">
        <f t="shared" si="31"/>
        <v>0</v>
      </c>
      <c r="AK26" s="30">
        <f t="shared" si="32"/>
        <v>0</v>
      </c>
      <c r="AL26" s="30">
        <f t="shared" si="33"/>
        <v>0</v>
      </c>
      <c r="AM26" s="30">
        <f t="shared" si="34"/>
        <v>0</v>
      </c>
      <c r="AN26" s="30">
        <f t="shared" si="35"/>
        <v>0</v>
      </c>
      <c r="AO26" s="30">
        <f t="shared" si="36"/>
        <v>0</v>
      </c>
      <c r="AP26" s="30">
        <f t="shared" si="37"/>
        <v>0</v>
      </c>
      <c r="AQ26" s="30">
        <f t="shared" si="38"/>
        <v>0</v>
      </c>
      <c r="AS26" s="29">
        <f t="shared" si="51"/>
        <v>3</v>
      </c>
      <c r="AT26" s="54">
        <f t="shared" si="39"/>
        <v>0</v>
      </c>
      <c r="AU26" s="30">
        <f t="shared" si="40"/>
        <v>0</v>
      </c>
      <c r="AV26" s="30">
        <f t="shared" si="41"/>
        <v>0</v>
      </c>
      <c r="AW26" s="30">
        <f t="shared" si="42"/>
        <v>0</v>
      </c>
      <c r="AX26" s="30">
        <f t="shared" si="43"/>
        <v>0</v>
      </c>
      <c r="AY26" s="30">
        <f t="shared" si="44"/>
        <v>0</v>
      </c>
      <c r="AZ26" s="30">
        <f t="shared" si="45"/>
        <v>0</v>
      </c>
      <c r="BA26" s="30">
        <f t="shared" si="46"/>
        <v>0</v>
      </c>
    </row>
    <row r="27" spans="2:65" ht="29.45" hidden="1" customHeight="1" x14ac:dyDescent="0.25">
      <c r="B27" s="29">
        <f t="shared" si="52"/>
        <v>4</v>
      </c>
      <c r="C27" s="54">
        <f t="shared" si="8"/>
        <v>0</v>
      </c>
      <c r="D27" s="30">
        <f t="shared" si="9"/>
        <v>0</v>
      </c>
      <c r="E27" s="30">
        <f t="shared" si="10"/>
        <v>0</v>
      </c>
      <c r="F27" s="30">
        <f t="shared" si="47"/>
        <v>0</v>
      </c>
      <c r="G27" s="30">
        <f t="shared" si="11"/>
        <v>0</v>
      </c>
      <c r="H27" s="30">
        <f t="shared" si="12"/>
        <v>0</v>
      </c>
      <c r="I27" s="30">
        <f t="shared" si="13"/>
        <v>0</v>
      </c>
      <c r="J27" s="30">
        <f t="shared" si="14"/>
        <v>0</v>
      </c>
      <c r="L27" s="29">
        <f t="shared" si="48"/>
        <v>4</v>
      </c>
      <c r="M27" s="54">
        <f t="shared" si="15"/>
        <v>0</v>
      </c>
      <c r="N27" s="30">
        <f t="shared" si="16"/>
        <v>0</v>
      </c>
      <c r="O27" s="30">
        <f t="shared" si="17"/>
        <v>0</v>
      </c>
      <c r="P27" s="30">
        <f t="shared" si="18"/>
        <v>0</v>
      </c>
      <c r="Q27" s="30">
        <f t="shared" si="19"/>
        <v>0</v>
      </c>
      <c r="R27" s="30">
        <f t="shared" si="20"/>
        <v>0</v>
      </c>
      <c r="S27" s="30">
        <f t="shared" si="21"/>
        <v>0</v>
      </c>
      <c r="T27" s="30">
        <f t="shared" si="22"/>
        <v>0</v>
      </c>
      <c r="U27" s="10"/>
      <c r="V27" s="29">
        <f t="shared" si="49"/>
        <v>4</v>
      </c>
      <c r="W27" s="54">
        <f t="shared" si="23"/>
        <v>0</v>
      </c>
      <c r="X27" s="30">
        <f t="shared" si="24"/>
        <v>0</v>
      </c>
      <c r="Y27" s="30">
        <f t="shared" si="25"/>
        <v>0</v>
      </c>
      <c r="Z27" s="30">
        <f t="shared" si="26"/>
        <v>0</v>
      </c>
      <c r="AA27" s="30">
        <f t="shared" si="27"/>
        <v>0</v>
      </c>
      <c r="AB27" s="30">
        <f t="shared" si="28"/>
        <v>0</v>
      </c>
      <c r="AC27" s="30">
        <f t="shared" si="29"/>
        <v>0</v>
      </c>
      <c r="AD27" s="30">
        <f t="shared" si="30"/>
        <v>0</v>
      </c>
      <c r="AI27" s="29">
        <f t="shared" si="50"/>
        <v>4</v>
      </c>
      <c r="AJ27" s="54">
        <f t="shared" si="31"/>
        <v>0</v>
      </c>
      <c r="AK27" s="30">
        <f t="shared" si="32"/>
        <v>0</v>
      </c>
      <c r="AL27" s="30">
        <f t="shared" si="33"/>
        <v>0</v>
      </c>
      <c r="AM27" s="30">
        <f t="shared" si="34"/>
        <v>0</v>
      </c>
      <c r="AN27" s="30">
        <f t="shared" si="35"/>
        <v>0</v>
      </c>
      <c r="AO27" s="30">
        <f t="shared" si="36"/>
        <v>0</v>
      </c>
      <c r="AP27" s="30">
        <f t="shared" si="37"/>
        <v>0</v>
      </c>
      <c r="AQ27" s="30">
        <f t="shared" si="38"/>
        <v>0</v>
      </c>
      <c r="AS27" s="29">
        <f t="shared" si="51"/>
        <v>4</v>
      </c>
      <c r="AT27" s="54">
        <f t="shared" si="39"/>
        <v>0</v>
      </c>
      <c r="AU27" s="30">
        <f t="shared" si="40"/>
        <v>0</v>
      </c>
      <c r="AV27" s="30">
        <f t="shared" si="41"/>
        <v>0</v>
      </c>
      <c r="AW27" s="30">
        <f t="shared" si="42"/>
        <v>0</v>
      </c>
      <c r="AX27" s="30">
        <f t="shared" si="43"/>
        <v>0</v>
      </c>
      <c r="AY27" s="30">
        <f t="shared" si="44"/>
        <v>0</v>
      </c>
      <c r="AZ27" s="30">
        <f t="shared" si="45"/>
        <v>0</v>
      </c>
      <c r="BA27" s="30">
        <f t="shared" si="46"/>
        <v>0</v>
      </c>
    </row>
    <row r="28" spans="2:65" ht="29.45" hidden="1" customHeight="1" x14ac:dyDescent="0.25">
      <c r="B28" s="29">
        <f t="shared" si="52"/>
        <v>5</v>
      </c>
      <c r="C28" s="54">
        <f t="shared" si="8"/>
        <v>0</v>
      </c>
      <c r="D28" s="30">
        <f t="shared" si="9"/>
        <v>0</v>
      </c>
      <c r="E28" s="30">
        <f t="shared" si="10"/>
        <v>0</v>
      </c>
      <c r="F28" s="30">
        <f t="shared" si="47"/>
        <v>0</v>
      </c>
      <c r="G28" s="30">
        <f t="shared" si="11"/>
        <v>0</v>
      </c>
      <c r="H28" s="30">
        <f t="shared" si="12"/>
        <v>0</v>
      </c>
      <c r="I28" s="30">
        <f t="shared" si="13"/>
        <v>0</v>
      </c>
      <c r="J28" s="30">
        <f t="shared" si="14"/>
        <v>0</v>
      </c>
      <c r="L28" s="29">
        <f t="shared" si="48"/>
        <v>5</v>
      </c>
      <c r="M28" s="54">
        <f t="shared" si="15"/>
        <v>0</v>
      </c>
      <c r="N28" s="30">
        <f t="shared" si="16"/>
        <v>0</v>
      </c>
      <c r="O28" s="30">
        <f t="shared" si="17"/>
        <v>0</v>
      </c>
      <c r="P28" s="30">
        <f t="shared" si="18"/>
        <v>0</v>
      </c>
      <c r="Q28" s="30">
        <f t="shared" si="19"/>
        <v>0</v>
      </c>
      <c r="R28" s="30">
        <f t="shared" si="20"/>
        <v>0</v>
      </c>
      <c r="S28" s="30">
        <f t="shared" si="21"/>
        <v>0</v>
      </c>
      <c r="T28" s="30">
        <f t="shared" si="22"/>
        <v>0</v>
      </c>
      <c r="U28" s="10"/>
      <c r="V28" s="29">
        <f t="shared" si="49"/>
        <v>5</v>
      </c>
      <c r="W28" s="54">
        <f t="shared" si="23"/>
        <v>0</v>
      </c>
      <c r="X28" s="30">
        <f t="shared" si="24"/>
        <v>0</v>
      </c>
      <c r="Y28" s="30">
        <f t="shared" si="25"/>
        <v>0</v>
      </c>
      <c r="Z28" s="30">
        <f t="shared" si="26"/>
        <v>0</v>
      </c>
      <c r="AA28" s="30">
        <f t="shared" si="27"/>
        <v>0</v>
      </c>
      <c r="AB28" s="30">
        <f t="shared" si="28"/>
        <v>0</v>
      </c>
      <c r="AC28" s="30">
        <f t="shared" si="29"/>
        <v>0</v>
      </c>
      <c r="AD28" s="30">
        <f t="shared" si="30"/>
        <v>0</v>
      </c>
      <c r="AI28" s="29">
        <f t="shared" si="50"/>
        <v>5</v>
      </c>
      <c r="AJ28" s="54">
        <f t="shared" si="31"/>
        <v>0</v>
      </c>
      <c r="AK28" s="30">
        <f t="shared" si="32"/>
        <v>0</v>
      </c>
      <c r="AL28" s="30">
        <f t="shared" si="33"/>
        <v>0</v>
      </c>
      <c r="AM28" s="30">
        <f t="shared" si="34"/>
        <v>0</v>
      </c>
      <c r="AN28" s="30">
        <f t="shared" si="35"/>
        <v>0</v>
      </c>
      <c r="AO28" s="30">
        <f t="shared" si="36"/>
        <v>0</v>
      </c>
      <c r="AP28" s="30">
        <f t="shared" si="37"/>
        <v>0</v>
      </c>
      <c r="AQ28" s="30">
        <f t="shared" si="38"/>
        <v>0</v>
      </c>
      <c r="AS28" s="29">
        <f t="shared" si="51"/>
        <v>5</v>
      </c>
      <c r="AT28" s="54">
        <f t="shared" si="39"/>
        <v>0</v>
      </c>
      <c r="AU28" s="30">
        <f t="shared" si="40"/>
        <v>0</v>
      </c>
      <c r="AV28" s="30">
        <f t="shared" si="41"/>
        <v>0</v>
      </c>
      <c r="AW28" s="30">
        <f t="shared" si="42"/>
        <v>0</v>
      </c>
      <c r="AX28" s="30">
        <f t="shared" si="43"/>
        <v>0</v>
      </c>
      <c r="AY28" s="30">
        <f t="shared" si="44"/>
        <v>0</v>
      </c>
      <c r="AZ28" s="30">
        <f t="shared" si="45"/>
        <v>0</v>
      </c>
      <c r="BA28" s="30">
        <f t="shared" si="46"/>
        <v>0</v>
      </c>
    </row>
    <row r="29" spans="2:65" ht="29.45" hidden="1" customHeight="1" x14ac:dyDescent="0.25">
      <c r="B29" s="29">
        <f t="shared" si="52"/>
        <v>6</v>
      </c>
      <c r="C29" s="54">
        <f t="shared" si="8"/>
        <v>0</v>
      </c>
      <c r="D29" s="30">
        <f t="shared" si="9"/>
        <v>0</v>
      </c>
      <c r="E29" s="30">
        <f t="shared" si="10"/>
        <v>0</v>
      </c>
      <c r="F29" s="30">
        <f t="shared" si="47"/>
        <v>0</v>
      </c>
      <c r="G29" s="30">
        <f t="shared" si="11"/>
        <v>0</v>
      </c>
      <c r="H29" s="30">
        <f t="shared" si="12"/>
        <v>0</v>
      </c>
      <c r="I29" s="30">
        <f t="shared" si="13"/>
        <v>0</v>
      </c>
      <c r="J29" s="30">
        <f t="shared" si="14"/>
        <v>0</v>
      </c>
      <c r="L29" s="29">
        <f t="shared" si="48"/>
        <v>6</v>
      </c>
      <c r="M29" s="54">
        <f t="shared" si="15"/>
        <v>0</v>
      </c>
      <c r="N29" s="30">
        <f t="shared" si="16"/>
        <v>0</v>
      </c>
      <c r="O29" s="30">
        <f t="shared" si="17"/>
        <v>0</v>
      </c>
      <c r="P29" s="30">
        <f t="shared" si="18"/>
        <v>0</v>
      </c>
      <c r="Q29" s="30">
        <f t="shared" si="19"/>
        <v>0</v>
      </c>
      <c r="R29" s="30">
        <f t="shared" si="20"/>
        <v>0</v>
      </c>
      <c r="S29" s="30">
        <f t="shared" si="21"/>
        <v>0</v>
      </c>
      <c r="T29" s="30">
        <f t="shared" si="22"/>
        <v>0</v>
      </c>
      <c r="U29" s="10"/>
      <c r="V29" s="29">
        <f t="shared" si="49"/>
        <v>6</v>
      </c>
      <c r="W29" s="54">
        <f t="shared" si="23"/>
        <v>0</v>
      </c>
      <c r="X29" s="30">
        <f t="shared" si="24"/>
        <v>0</v>
      </c>
      <c r="Y29" s="30">
        <f t="shared" si="25"/>
        <v>0</v>
      </c>
      <c r="Z29" s="30">
        <f t="shared" si="26"/>
        <v>0</v>
      </c>
      <c r="AA29" s="30">
        <f t="shared" si="27"/>
        <v>0</v>
      </c>
      <c r="AB29" s="30">
        <f t="shared" si="28"/>
        <v>0</v>
      </c>
      <c r="AC29" s="30">
        <f t="shared" si="29"/>
        <v>0</v>
      </c>
      <c r="AD29" s="30">
        <f t="shared" si="30"/>
        <v>0</v>
      </c>
      <c r="AI29" s="29">
        <f t="shared" si="50"/>
        <v>6</v>
      </c>
      <c r="AJ29" s="54">
        <f t="shared" si="31"/>
        <v>0</v>
      </c>
      <c r="AK29" s="30">
        <f t="shared" si="32"/>
        <v>0</v>
      </c>
      <c r="AL29" s="30">
        <f t="shared" si="33"/>
        <v>0</v>
      </c>
      <c r="AM29" s="30">
        <f t="shared" si="34"/>
        <v>0</v>
      </c>
      <c r="AN29" s="30">
        <f t="shared" si="35"/>
        <v>0</v>
      </c>
      <c r="AO29" s="30">
        <f t="shared" si="36"/>
        <v>0</v>
      </c>
      <c r="AP29" s="30">
        <f t="shared" si="37"/>
        <v>0</v>
      </c>
      <c r="AQ29" s="30">
        <f t="shared" si="38"/>
        <v>0</v>
      </c>
      <c r="AS29" s="29">
        <f t="shared" si="51"/>
        <v>6</v>
      </c>
      <c r="AT29" s="54">
        <f t="shared" si="39"/>
        <v>0</v>
      </c>
      <c r="AU29" s="30">
        <f t="shared" si="40"/>
        <v>0</v>
      </c>
      <c r="AV29" s="30">
        <f t="shared" si="41"/>
        <v>0</v>
      </c>
      <c r="AW29" s="30">
        <f t="shared" si="42"/>
        <v>0</v>
      </c>
      <c r="AX29" s="30">
        <f t="shared" si="43"/>
        <v>0</v>
      </c>
      <c r="AY29" s="30">
        <f t="shared" si="44"/>
        <v>0</v>
      </c>
      <c r="AZ29" s="30">
        <f t="shared" si="45"/>
        <v>0</v>
      </c>
      <c r="BA29" s="30">
        <f t="shared" si="46"/>
        <v>0</v>
      </c>
    </row>
    <row r="30" spans="2:65" ht="29.45" hidden="1" customHeight="1" x14ac:dyDescent="0.25">
      <c r="B30" s="29">
        <f t="shared" si="52"/>
        <v>7</v>
      </c>
      <c r="C30" s="54">
        <f t="shared" si="8"/>
        <v>0</v>
      </c>
      <c r="D30" s="30">
        <f t="shared" si="9"/>
        <v>0</v>
      </c>
      <c r="E30" s="30">
        <f t="shared" si="10"/>
        <v>0</v>
      </c>
      <c r="F30" s="30">
        <f t="shared" si="47"/>
        <v>0</v>
      </c>
      <c r="G30" s="30">
        <f t="shared" si="11"/>
        <v>0</v>
      </c>
      <c r="H30" s="30">
        <f t="shared" si="12"/>
        <v>0</v>
      </c>
      <c r="I30" s="30">
        <f t="shared" si="13"/>
        <v>0</v>
      </c>
      <c r="J30" s="30">
        <f t="shared" si="14"/>
        <v>0</v>
      </c>
      <c r="L30" s="29">
        <f t="shared" si="48"/>
        <v>7</v>
      </c>
      <c r="M30" s="54">
        <f t="shared" si="15"/>
        <v>0</v>
      </c>
      <c r="N30" s="30">
        <f t="shared" si="16"/>
        <v>0</v>
      </c>
      <c r="O30" s="30">
        <f t="shared" si="17"/>
        <v>0</v>
      </c>
      <c r="P30" s="30">
        <f t="shared" si="18"/>
        <v>0</v>
      </c>
      <c r="Q30" s="30">
        <f t="shared" si="19"/>
        <v>0</v>
      </c>
      <c r="R30" s="30">
        <f t="shared" si="20"/>
        <v>0</v>
      </c>
      <c r="S30" s="30">
        <f t="shared" si="21"/>
        <v>0</v>
      </c>
      <c r="T30" s="30">
        <f t="shared" si="22"/>
        <v>0</v>
      </c>
      <c r="U30" s="10"/>
      <c r="V30" s="29">
        <f t="shared" si="49"/>
        <v>7</v>
      </c>
      <c r="W30" s="54">
        <f t="shared" si="23"/>
        <v>0</v>
      </c>
      <c r="X30" s="30">
        <f t="shared" si="24"/>
        <v>0</v>
      </c>
      <c r="Y30" s="30">
        <f t="shared" si="25"/>
        <v>0</v>
      </c>
      <c r="Z30" s="30">
        <f t="shared" si="26"/>
        <v>0</v>
      </c>
      <c r="AA30" s="30">
        <f t="shared" si="27"/>
        <v>0</v>
      </c>
      <c r="AB30" s="30">
        <f t="shared" si="28"/>
        <v>0</v>
      </c>
      <c r="AC30" s="30">
        <f t="shared" si="29"/>
        <v>0</v>
      </c>
      <c r="AD30" s="30">
        <f t="shared" si="30"/>
        <v>0</v>
      </c>
      <c r="AI30" s="29">
        <f t="shared" si="50"/>
        <v>7</v>
      </c>
      <c r="AJ30" s="54">
        <f t="shared" si="31"/>
        <v>0</v>
      </c>
      <c r="AK30" s="30">
        <f t="shared" si="32"/>
        <v>0</v>
      </c>
      <c r="AL30" s="30">
        <f t="shared" si="33"/>
        <v>0</v>
      </c>
      <c r="AM30" s="30">
        <f t="shared" si="34"/>
        <v>0</v>
      </c>
      <c r="AN30" s="30">
        <f t="shared" si="35"/>
        <v>0</v>
      </c>
      <c r="AO30" s="30">
        <f t="shared" si="36"/>
        <v>0</v>
      </c>
      <c r="AP30" s="30">
        <f t="shared" si="37"/>
        <v>0</v>
      </c>
      <c r="AQ30" s="30">
        <f t="shared" si="38"/>
        <v>0</v>
      </c>
      <c r="AS30" s="29">
        <f t="shared" si="51"/>
        <v>7</v>
      </c>
      <c r="AT30" s="54">
        <f t="shared" si="39"/>
        <v>0</v>
      </c>
      <c r="AU30" s="30">
        <f t="shared" si="40"/>
        <v>0</v>
      </c>
      <c r="AV30" s="30">
        <f t="shared" si="41"/>
        <v>0</v>
      </c>
      <c r="AW30" s="30">
        <f t="shared" si="42"/>
        <v>0</v>
      </c>
      <c r="AX30" s="30">
        <f t="shared" si="43"/>
        <v>0</v>
      </c>
      <c r="AY30" s="30">
        <f t="shared" si="44"/>
        <v>0</v>
      </c>
      <c r="AZ30" s="30">
        <f t="shared" si="45"/>
        <v>0</v>
      </c>
      <c r="BA30" s="30">
        <f t="shared" si="46"/>
        <v>0</v>
      </c>
    </row>
    <row r="31" spans="2:65" ht="29.45" hidden="1" customHeight="1" x14ac:dyDescent="0.25">
      <c r="B31" s="29"/>
      <c r="C31" s="54"/>
      <c r="D31" s="30"/>
      <c r="E31" s="30"/>
      <c r="F31" s="30"/>
      <c r="G31" s="30"/>
      <c r="H31" s="30"/>
      <c r="I31" s="30"/>
      <c r="J31" s="30"/>
      <c r="L31" s="29"/>
      <c r="M31" s="54">
        <f t="shared" si="15"/>
        <v>0</v>
      </c>
      <c r="N31" s="30">
        <f t="shared" si="16"/>
        <v>0</v>
      </c>
      <c r="O31" s="30">
        <f t="shared" si="17"/>
        <v>0</v>
      </c>
      <c r="P31" s="30">
        <f t="shared" si="18"/>
        <v>0</v>
      </c>
      <c r="Q31" s="30">
        <f t="shared" si="19"/>
        <v>0</v>
      </c>
      <c r="R31" s="30">
        <f t="shared" si="20"/>
        <v>0</v>
      </c>
      <c r="S31" s="30">
        <f t="shared" si="21"/>
        <v>0</v>
      </c>
      <c r="T31" s="30">
        <f t="shared" si="22"/>
        <v>0</v>
      </c>
      <c r="U31" s="10"/>
      <c r="V31" s="29"/>
      <c r="W31" s="54">
        <f t="shared" si="23"/>
        <v>0</v>
      </c>
      <c r="X31" s="30">
        <f t="shared" si="24"/>
        <v>0</v>
      </c>
      <c r="Y31" s="30">
        <f t="shared" si="25"/>
        <v>0</v>
      </c>
      <c r="Z31" s="30">
        <f t="shared" si="26"/>
        <v>0</v>
      </c>
      <c r="AA31" s="30">
        <f t="shared" si="27"/>
        <v>0</v>
      </c>
      <c r="AB31" s="30">
        <f t="shared" si="28"/>
        <v>0</v>
      </c>
      <c r="AC31" s="30">
        <f t="shared" si="29"/>
        <v>0</v>
      </c>
      <c r="AD31" s="30">
        <f t="shared" si="30"/>
        <v>0</v>
      </c>
      <c r="AI31" s="29"/>
      <c r="AJ31" s="54">
        <f t="shared" si="31"/>
        <v>0</v>
      </c>
      <c r="AK31" s="30">
        <f t="shared" si="32"/>
        <v>0</v>
      </c>
      <c r="AL31" s="30">
        <f t="shared" si="33"/>
        <v>0</v>
      </c>
      <c r="AM31" s="30">
        <f t="shared" si="34"/>
        <v>0</v>
      </c>
      <c r="AN31" s="30">
        <f t="shared" si="35"/>
        <v>0</v>
      </c>
      <c r="AO31" s="30">
        <f t="shared" si="36"/>
        <v>0</v>
      </c>
      <c r="AP31" s="30">
        <f t="shared" si="37"/>
        <v>0</v>
      </c>
      <c r="AQ31" s="30">
        <f t="shared" si="38"/>
        <v>0</v>
      </c>
      <c r="AS31" s="29"/>
      <c r="AT31" s="54">
        <f t="shared" si="39"/>
        <v>0</v>
      </c>
      <c r="AU31" s="30">
        <f t="shared" si="40"/>
        <v>0</v>
      </c>
      <c r="AV31" s="30">
        <f t="shared" si="41"/>
        <v>0</v>
      </c>
      <c r="AW31" s="30">
        <f t="shared" si="42"/>
        <v>0</v>
      </c>
      <c r="AX31" s="30">
        <f t="shared" si="43"/>
        <v>0</v>
      </c>
      <c r="AY31" s="30">
        <f t="shared" si="44"/>
        <v>0</v>
      </c>
      <c r="AZ31" s="30">
        <f t="shared" si="45"/>
        <v>0</v>
      </c>
      <c r="BA31" s="30">
        <f t="shared" si="46"/>
        <v>0</v>
      </c>
    </row>
    <row r="32" spans="2:65" ht="29.45" hidden="1" customHeight="1" x14ac:dyDescent="0.25">
      <c r="B32" s="29">
        <f>B30+1</f>
        <v>8</v>
      </c>
      <c r="C32" s="54">
        <f>IF($C14="FR",$B15-$B14,0)</f>
        <v>0</v>
      </c>
      <c r="D32" s="30">
        <f>IF($C14="MATHS",$B15-$B14,0)</f>
        <v>0</v>
      </c>
      <c r="E32" s="30">
        <f>IF($C14="LVE",$B15-$B14,0)</f>
        <v>0</v>
      </c>
      <c r="F32" s="30">
        <f>IF($C14="SC",$B15-$B14,0)</f>
        <v>0</v>
      </c>
      <c r="G32" s="30">
        <f>IF($C14="ARTS",$B15-$B14,0)</f>
        <v>0</v>
      </c>
      <c r="H32" s="30">
        <f>IF($C14="H-G-EMC",$B15-$B14,0)</f>
        <v>0</v>
      </c>
      <c r="I32" s="30">
        <f>IF($C14="EPS",$B15-$B14,0)</f>
        <v>0</v>
      </c>
      <c r="J32" s="30">
        <f>IF($C14="RÉCRÉ",$B15-$B14,0)</f>
        <v>0</v>
      </c>
      <c r="L32" s="29">
        <f>L30+1</f>
        <v>8</v>
      </c>
      <c r="M32" s="54">
        <f t="shared" si="15"/>
        <v>0</v>
      </c>
      <c r="N32" s="30">
        <f t="shared" si="16"/>
        <v>0</v>
      </c>
      <c r="O32" s="30">
        <f t="shared" si="17"/>
        <v>0</v>
      </c>
      <c r="P32" s="30">
        <f t="shared" si="18"/>
        <v>0</v>
      </c>
      <c r="Q32" s="30">
        <f t="shared" si="19"/>
        <v>0</v>
      </c>
      <c r="R32" s="30">
        <f t="shared" si="20"/>
        <v>0</v>
      </c>
      <c r="S32" s="30">
        <f t="shared" si="21"/>
        <v>0</v>
      </c>
      <c r="T32" s="30">
        <f t="shared" si="22"/>
        <v>0</v>
      </c>
      <c r="U32" s="10"/>
      <c r="V32" s="29">
        <f>V30+1</f>
        <v>8</v>
      </c>
      <c r="W32" s="54">
        <f t="shared" si="23"/>
        <v>0</v>
      </c>
      <c r="X32" s="30">
        <f t="shared" si="24"/>
        <v>0</v>
      </c>
      <c r="Y32" s="30">
        <f t="shared" si="25"/>
        <v>0</v>
      </c>
      <c r="Z32" s="30">
        <f t="shared" si="26"/>
        <v>0</v>
      </c>
      <c r="AA32" s="30">
        <f t="shared" si="27"/>
        <v>0</v>
      </c>
      <c r="AB32" s="30">
        <f t="shared" si="28"/>
        <v>0</v>
      </c>
      <c r="AC32" s="30">
        <f t="shared" si="29"/>
        <v>0</v>
      </c>
      <c r="AD32" s="30">
        <f t="shared" si="30"/>
        <v>0</v>
      </c>
      <c r="AI32" s="29">
        <f>AI30+1</f>
        <v>8</v>
      </c>
      <c r="AJ32" s="54">
        <f t="shared" si="31"/>
        <v>0</v>
      </c>
      <c r="AK32" s="30">
        <f t="shared" si="32"/>
        <v>0</v>
      </c>
      <c r="AL32" s="30">
        <f t="shared" si="33"/>
        <v>0</v>
      </c>
      <c r="AM32" s="30">
        <f t="shared" si="34"/>
        <v>0</v>
      </c>
      <c r="AN32" s="30">
        <f t="shared" si="35"/>
        <v>0</v>
      </c>
      <c r="AO32" s="30">
        <f t="shared" si="36"/>
        <v>0</v>
      </c>
      <c r="AP32" s="30">
        <f t="shared" si="37"/>
        <v>0</v>
      </c>
      <c r="AQ32" s="30">
        <f t="shared" si="38"/>
        <v>0</v>
      </c>
      <c r="AS32" s="29">
        <f>AS30+1</f>
        <v>8</v>
      </c>
      <c r="AT32" s="54">
        <f t="shared" si="39"/>
        <v>0</v>
      </c>
      <c r="AU32" s="30">
        <f t="shared" si="40"/>
        <v>0</v>
      </c>
      <c r="AV32" s="30">
        <f t="shared" si="41"/>
        <v>0</v>
      </c>
      <c r="AW32" s="30">
        <f t="shared" si="42"/>
        <v>0</v>
      </c>
      <c r="AX32" s="30">
        <f t="shared" si="43"/>
        <v>0</v>
      </c>
      <c r="AY32" s="30">
        <f t="shared" si="44"/>
        <v>0</v>
      </c>
      <c r="AZ32" s="30">
        <f t="shared" si="45"/>
        <v>0</v>
      </c>
      <c r="BA32" s="30">
        <f t="shared" si="46"/>
        <v>0</v>
      </c>
    </row>
    <row r="33" spans="2:56" ht="29.45" hidden="1" customHeight="1" x14ac:dyDescent="0.25">
      <c r="B33" s="29">
        <f t="shared" si="52"/>
        <v>9</v>
      </c>
      <c r="C33" s="54">
        <f>IF($C15="FR",$B16-$B15,0)</f>
        <v>0</v>
      </c>
      <c r="D33" s="30">
        <f>IF($C15="MATHS",$B16-$B15,0)</f>
        <v>0</v>
      </c>
      <c r="E33" s="30">
        <f>IF($C15="LVE",$B16-$B15,0)</f>
        <v>0</v>
      </c>
      <c r="F33" s="30">
        <f>IF($C15="SC",$B16-$B15,0)</f>
        <v>0</v>
      </c>
      <c r="G33" s="30">
        <f>IF($C15="ARTS",$B16-$B15,0)</f>
        <v>0</v>
      </c>
      <c r="H33" s="30">
        <f>IF($C15="H-G-EMC",$B16-$B15,0)</f>
        <v>0</v>
      </c>
      <c r="I33" s="30">
        <f>IF($C15="EPS",$B16-$B15,0)</f>
        <v>0</v>
      </c>
      <c r="J33" s="30">
        <f>IF($C15="RÉCRÉ",$B16-$B15,0)</f>
        <v>0</v>
      </c>
      <c r="L33" s="29">
        <f>L32+1</f>
        <v>9</v>
      </c>
      <c r="M33" s="54">
        <f t="shared" si="15"/>
        <v>0</v>
      </c>
      <c r="N33" s="30">
        <f t="shared" si="16"/>
        <v>0</v>
      </c>
      <c r="O33" s="30">
        <f t="shared" si="17"/>
        <v>0</v>
      </c>
      <c r="P33" s="30">
        <f t="shared" si="18"/>
        <v>0</v>
      </c>
      <c r="Q33" s="30">
        <f t="shared" si="19"/>
        <v>0</v>
      </c>
      <c r="R33" s="30">
        <f t="shared" si="20"/>
        <v>0</v>
      </c>
      <c r="S33" s="30">
        <f t="shared" si="21"/>
        <v>0</v>
      </c>
      <c r="T33" s="30">
        <f t="shared" si="22"/>
        <v>0</v>
      </c>
      <c r="U33" s="10"/>
      <c r="V33" s="29">
        <f>V32+1</f>
        <v>9</v>
      </c>
      <c r="W33" s="54">
        <f t="shared" si="23"/>
        <v>0</v>
      </c>
      <c r="X33" s="30">
        <f t="shared" si="24"/>
        <v>0</v>
      </c>
      <c r="Y33" s="30">
        <f t="shared" si="25"/>
        <v>0</v>
      </c>
      <c r="Z33" s="30">
        <f t="shared" si="26"/>
        <v>0</v>
      </c>
      <c r="AA33" s="30">
        <f t="shared" si="27"/>
        <v>0</v>
      </c>
      <c r="AB33" s="30">
        <f t="shared" si="28"/>
        <v>0</v>
      </c>
      <c r="AC33" s="30">
        <f t="shared" si="29"/>
        <v>0</v>
      </c>
      <c r="AD33" s="30">
        <f t="shared" si="30"/>
        <v>0</v>
      </c>
      <c r="AI33" s="29">
        <f>AI32+1</f>
        <v>9</v>
      </c>
      <c r="AJ33" s="54">
        <f t="shared" si="31"/>
        <v>0</v>
      </c>
      <c r="AK33" s="30">
        <f t="shared" si="32"/>
        <v>0</v>
      </c>
      <c r="AL33" s="30">
        <f t="shared" si="33"/>
        <v>0</v>
      </c>
      <c r="AM33" s="30">
        <f t="shared" si="34"/>
        <v>0</v>
      </c>
      <c r="AN33" s="30">
        <f t="shared" si="35"/>
        <v>0</v>
      </c>
      <c r="AO33" s="30">
        <f t="shared" si="36"/>
        <v>0</v>
      </c>
      <c r="AP33" s="30">
        <f t="shared" si="37"/>
        <v>0</v>
      </c>
      <c r="AQ33" s="30">
        <f t="shared" si="38"/>
        <v>0</v>
      </c>
      <c r="AS33" s="29">
        <f>AS32+1</f>
        <v>9</v>
      </c>
      <c r="AT33" s="54">
        <f t="shared" si="39"/>
        <v>0</v>
      </c>
      <c r="AU33" s="30">
        <f t="shared" si="40"/>
        <v>0</v>
      </c>
      <c r="AV33" s="30">
        <f t="shared" si="41"/>
        <v>0</v>
      </c>
      <c r="AW33" s="30">
        <f t="shared" si="42"/>
        <v>0</v>
      </c>
      <c r="AX33" s="30">
        <f t="shared" si="43"/>
        <v>0</v>
      </c>
      <c r="AY33" s="30">
        <f t="shared" si="44"/>
        <v>0</v>
      </c>
      <c r="AZ33" s="30">
        <f t="shared" si="45"/>
        <v>0</v>
      </c>
      <c r="BA33" s="30">
        <f t="shared" si="46"/>
        <v>0</v>
      </c>
    </row>
    <row r="34" spans="2:56" ht="29.45" hidden="1" customHeight="1" x14ac:dyDescent="0.25">
      <c r="B34" s="29">
        <f t="shared" si="52"/>
        <v>10</v>
      </c>
      <c r="C34" s="54">
        <f t="shared" ref="C34:C38" si="53">IF($C16="FR",$B17-$B16,0)</f>
        <v>0</v>
      </c>
      <c r="D34" s="30">
        <f t="shared" ref="D34:D38" si="54">IF($C16="MATHS",$B17-$B16,0)</f>
        <v>0</v>
      </c>
      <c r="E34" s="30">
        <f t="shared" ref="E34:E38" si="55">IF($C16="LVE",$B17-$B16,0)</f>
        <v>0</v>
      </c>
      <c r="F34" s="30">
        <f t="shared" ref="F34:F38" si="56">IF($C16="SC",$B17-$B16,0)</f>
        <v>0</v>
      </c>
      <c r="G34" s="30">
        <f t="shared" ref="G34:G38" si="57">IF($C16="ARTS",$B17-$B16,0)</f>
        <v>0</v>
      </c>
      <c r="H34" s="30">
        <f t="shared" ref="H34:H38" si="58">IF($C16="H-G-EMC",$B17-$B16,0)</f>
        <v>0</v>
      </c>
      <c r="I34" s="30">
        <f t="shared" ref="I34:I38" si="59">IF($C16="EPS",$B17-$B16,0)</f>
        <v>0</v>
      </c>
      <c r="J34" s="30">
        <f t="shared" ref="J34:J38" si="60">IF($C16="RÉCRÉ",$B17-$B16,0)</f>
        <v>0</v>
      </c>
      <c r="L34" s="29">
        <f t="shared" ref="L34:L38" si="61">L33+1</f>
        <v>10</v>
      </c>
      <c r="M34" s="54">
        <f t="shared" ref="M34:M38" si="62">IF($M17="FR",$L18-$L17,0)</f>
        <v>0</v>
      </c>
      <c r="N34" s="30">
        <f t="shared" ref="N34:N38" si="63">IF($M17="MATHS",$L18-$L17,0)</f>
        <v>0</v>
      </c>
      <c r="O34" s="30">
        <f t="shared" ref="O34:O38" si="64">IF($M17="LVE",$L18-$L17,0)</f>
        <v>0</v>
      </c>
      <c r="P34" s="30">
        <f t="shared" ref="P34:P38" si="65">IF($M17="SCIENCES",$L18-$L17,0)</f>
        <v>0</v>
      </c>
      <c r="Q34" s="30">
        <f t="shared" ref="Q34:Q38" si="66">IF($M17="ARTS",$L18-$L17,0)</f>
        <v>0</v>
      </c>
      <c r="R34" s="30">
        <f t="shared" ref="R34:R38" si="67">IF($M17="H-G-EMC",$L18-$L17,0)</f>
        <v>0</v>
      </c>
      <c r="S34" s="30">
        <f t="shared" ref="S34:S38" si="68">IF($M17="EPS",$L18-$L17,0)</f>
        <v>0</v>
      </c>
      <c r="T34" s="30">
        <f t="shared" ref="T34:T38" si="69">IF($M17="RÉCRÉ",$L18-$L17,0)</f>
        <v>0</v>
      </c>
      <c r="U34" s="10"/>
      <c r="V34" s="29">
        <f t="shared" ref="V34:V38" si="70">V33+1</f>
        <v>10</v>
      </c>
      <c r="W34" s="54">
        <f t="shared" ref="W34:W38" si="71">IF($W17="FR",$V18-$V17,0)</f>
        <v>0</v>
      </c>
      <c r="X34" s="30">
        <f t="shared" ref="X34:X38" si="72">IF($W17="MATHS",$V18-$V17,0)</f>
        <v>0</v>
      </c>
      <c r="Y34" s="30">
        <f t="shared" ref="Y34:Y38" si="73">IF($W17="LVE",$V18-$V17,0)</f>
        <v>0</v>
      </c>
      <c r="Z34" s="30">
        <f t="shared" ref="Z34:Z38" si="74">IF($W17="SCIENCES",$V18-$V17,0)</f>
        <v>0</v>
      </c>
      <c r="AA34" s="30">
        <f t="shared" ref="AA34:AA38" si="75">IF($W17="ARTS",$V18-$V17,0)</f>
        <v>0</v>
      </c>
      <c r="AB34" s="30">
        <f t="shared" ref="AB34:AB38" si="76">IF($W17="H-G-EMC",$V18-$V17,0)</f>
        <v>0</v>
      </c>
      <c r="AC34" s="30">
        <f t="shared" ref="AC34:AC38" si="77">IF($W17="EPS",$V18-$V17,0)</f>
        <v>0</v>
      </c>
      <c r="AD34" s="30">
        <f t="shared" ref="AD34:AD38" si="78">IF($W17="RÉCRÉ",$V18-$V17,0)</f>
        <v>0</v>
      </c>
      <c r="AI34" s="29">
        <f t="shared" ref="AI34:AI38" si="79">AI33+1</f>
        <v>10</v>
      </c>
      <c r="AJ34" s="54">
        <f t="shared" ref="AJ34:AJ38" si="80">IF($AJ17="FR",$AI18-$AI17,0)</f>
        <v>0</v>
      </c>
      <c r="AK34" s="30">
        <f t="shared" ref="AK34:AK38" si="81">IF($AJ17="MATHS",$AI18-$AI17,0)</f>
        <v>0</v>
      </c>
      <c r="AL34" s="30">
        <f t="shared" ref="AL34:AL38" si="82">IF($AJ17="LVE",$AI18-$AI17,0)</f>
        <v>0</v>
      </c>
      <c r="AM34" s="30">
        <f t="shared" ref="AM34:AM38" si="83">IF($AJ17="SCIENCES",$AI18-$AI17,0)</f>
        <v>0</v>
      </c>
      <c r="AN34" s="30">
        <f t="shared" ref="AN34:AN38" si="84">IF($AJ17="ARTS",$AI18-$AI17,0)</f>
        <v>0</v>
      </c>
      <c r="AO34" s="30">
        <f t="shared" ref="AO34:AO38" si="85">IF($AJ17="H-G-EMC",$AI18-$AI17,0)</f>
        <v>0</v>
      </c>
      <c r="AP34" s="30">
        <f t="shared" ref="AP34:AP38" si="86">IF($AJ17="EPS",$AI18-$AI17,0)</f>
        <v>0</v>
      </c>
      <c r="AQ34" s="30">
        <f t="shared" ref="AQ34:AQ38" si="87">IF($AJ17="RÉCRÉ",$AI18-$AI17,0)</f>
        <v>0</v>
      </c>
      <c r="AS34" s="29">
        <f t="shared" ref="AS34:AS38" si="88">AS33+1</f>
        <v>10</v>
      </c>
      <c r="AT34" s="54">
        <f t="shared" ref="AT34:AT38" si="89">IF($AT17="FR",$AS18-$AS17,0)</f>
        <v>0</v>
      </c>
      <c r="AU34" s="30">
        <f t="shared" ref="AU34:AU38" si="90">IF($AT17="MATHS",$AS18-$AS17,0)</f>
        <v>0</v>
      </c>
      <c r="AV34" s="30">
        <f>IF($AT17="LVE",$AS19-$AS17,0)</f>
        <v>0</v>
      </c>
      <c r="AW34" s="30">
        <f>IF($AT17="SCIENCES",$AS19-$AS17,0)</f>
        <v>0</v>
      </c>
      <c r="AX34" s="30">
        <f>IF($AT17="ARTS",$AS19-$AS17,0)</f>
        <v>0</v>
      </c>
      <c r="AY34" s="30">
        <f>IF($AT17="H-G-EMC",$AS19-$AS17,0)</f>
        <v>0</v>
      </c>
      <c r="AZ34" s="30">
        <f>IF($AT17="EPS",$AS19-$AS17,0)</f>
        <v>0</v>
      </c>
      <c r="BA34" s="30">
        <f>IF($AT17="RÉCRÉ",$AS19-$AS17,0)</f>
        <v>0</v>
      </c>
    </row>
    <row r="35" spans="2:56" ht="29.45" hidden="1" customHeight="1" x14ac:dyDescent="0.25">
      <c r="B35" s="29">
        <v>11</v>
      </c>
      <c r="C35" s="54">
        <f t="shared" si="53"/>
        <v>0</v>
      </c>
      <c r="D35" s="30">
        <f t="shared" si="54"/>
        <v>0</v>
      </c>
      <c r="E35" s="30">
        <f t="shared" si="55"/>
        <v>0</v>
      </c>
      <c r="F35" s="30">
        <f t="shared" si="56"/>
        <v>0</v>
      </c>
      <c r="G35" s="30">
        <f t="shared" si="57"/>
        <v>0</v>
      </c>
      <c r="H35" s="30">
        <f t="shared" si="58"/>
        <v>0</v>
      </c>
      <c r="I35" s="30">
        <f t="shared" si="59"/>
        <v>0</v>
      </c>
      <c r="J35" s="30">
        <f t="shared" si="60"/>
        <v>0</v>
      </c>
      <c r="L35" s="29">
        <f t="shared" si="61"/>
        <v>11</v>
      </c>
      <c r="M35" s="54">
        <f t="shared" si="62"/>
        <v>0</v>
      </c>
      <c r="N35" s="30">
        <f t="shared" si="63"/>
        <v>0</v>
      </c>
      <c r="O35" s="30">
        <f t="shared" si="64"/>
        <v>0</v>
      </c>
      <c r="P35" s="30">
        <f t="shared" si="65"/>
        <v>0</v>
      </c>
      <c r="Q35" s="30">
        <f t="shared" si="66"/>
        <v>0</v>
      </c>
      <c r="R35" s="30">
        <f t="shared" si="67"/>
        <v>0</v>
      </c>
      <c r="S35" s="30">
        <f t="shared" si="68"/>
        <v>0</v>
      </c>
      <c r="T35" s="30">
        <f t="shared" si="69"/>
        <v>0</v>
      </c>
      <c r="U35" s="10"/>
      <c r="V35" s="29">
        <f t="shared" si="70"/>
        <v>11</v>
      </c>
      <c r="W35" s="54">
        <f t="shared" si="71"/>
        <v>0</v>
      </c>
      <c r="X35" s="30">
        <f t="shared" si="72"/>
        <v>0</v>
      </c>
      <c r="Y35" s="30">
        <f t="shared" si="73"/>
        <v>0</v>
      </c>
      <c r="Z35" s="30">
        <f t="shared" si="74"/>
        <v>0</v>
      </c>
      <c r="AA35" s="30">
        <f t="shared" si="75"/>
        <v>0</v>
      </c>
      <c r="AB35" s="30">
        <f t="shared" si="76"/>
        <v>0</v>
      </c>
      <c r="AC35" s="30">
        <f t="shared" si="77"/>
        <v>0</v>
      </c>
      <c r="AD35" s="30">
        <f t="shared" si="78"/>
        <v>0</v>
      </c>
      <c r="AI35" s="29">
        <f t="shared" si="79"/>
        <v>11</v>
      </c>
      <c r="AJ35" s="54">
        <f t="shared" si="80"/>
        <v>0</v>
      </c>
      <c r="AK35" s="30">
        <f t="shared" si="81"/>
        <v>0</v>
      </c>
      <c r="AL35" s="30">
        <f t="shared" si="82"/>
        <v>0</v>
      </c>
      <c r="AM35" s="30">
        <f t="shared" si="83"/>
        <v>0</v>
      </c>
      <c r="AN35" s="30">
        <f t="shared" si="84"/>
        <v>0</v>
      </c>
      <c r="AO35" s="30">
        <f t="shared" si="85"/>
        <v>0</v>
      </c>
      <c r="AP35" s="30">
        <f t="shared" si="86"/>
        <v>0</v>
      </c>
      <c r="AQ35" s="30">
        <f t="shared" si="87"/>
        <v>0</v>
      </c>
      <c r="AS35" s="29">
        <f t="shared" si="88"/>
        <v>11</v>
      </c>
      <c r="AT35" s="54">
        <f t="shared" si="89"/>
        <v>0</v>
      </c>
      <c r="AU35" s="30">
        <f t="shared" si="90"/>
        <v>0</v>
      </c>
      <c r="AV35" s="30">
        <f t="shared" ref="AV35" si="91">IF($AT19="LVE",$AS20-$AS19,0)</f>
        <v>0</v>
      </c>
      <c r="AW35" s="30">
        <f t="shared" ref="AW35" si="92">IF($AT19="SCIENCES",$AS20-$AS19,0)</f>
        <v>0</v>
      </c>
      <c r="AX35" s="30">
        <f t="shared" ref="AX35" si="93">IF($AT19="ARTS",$AS20-$AS19,0)</f>
        <v>0</v>
      </c>
      <c r="AY35" s="30">
        <f t="shared" ref="AY35" si="94">IF($AT19="H-G-EMC",$AS20-$AS19,0)</f>
        <v>0</v>
      </c>
      <c r="AZ35" s="30">
        <f t="shared" ref="AZ35" si="95">IF($AT19="EPS",$AS20-$AS19,0)</f>
        <v>0</v>
      </c>
      <c r="BA35" s="30">
        <f t="shared" ref="BA35" si="96">IF($AT19="RÉCRÉ",$AS20-$AS19,0)</f>
        <v>0</v>
      </c>
    </row>
    <row r="36" spans="2:56" ht="29.45" hidden="1" customHeight="1" x14ac:dyDescent="0.25">
      <c r="B36" s="29">
        <v>11</v>
      </c>
      <c r="C36" s="54">
        <f t="shared" si="53"/>
        <v>0</v>
      </c>
      <c r="D36" s="30">
        <f t="shared" si="54"/>
        <v>0</v>
      </c>
      <c r="E36" s="30">
        <f t="shared" si="55"/>
        <v>0</v>
      </c>
      <c r="F36" s="30">
        <f t="shared" si="56"/>
        <v>0</v>
      </c>
      <c r="G36" s="30">
        <f t="shared" si="57"/>
        <v>0</v>
      </c>
      <c r="H36" s="30">
        <f t="shared" si="58"/>
        <v>0</v>
      </c>
      <c r="I36" s="30">
        <f t="shared" si="59"/>
        <v>0</v>
      </c>
      <c r="J36" s="30">
        <f t="shared" si="60"/>
        <v>0</v>
      </c>
      <c r="L36" s="29">
        <f t="shared" si="61"/>
        <v>12</v>
      </c>
      <c r="M36" s="54">
        <f t="shared" si="62"/>
        <v>0</v>
      </c>
      <c r="N36" s="30">
        <f t="shared" si="63"/>
        <v>0</v>
      </c>
      <c r="O36" s="30">
        <f t="shared" si="64"/>
        <v>0</v>
      </c>
      <c r="P36" s="30">
        <f t="shared" si="65"/>
        <v>0</v>
      </c>
      <c r="Q36" s="30">
        <f t="shared" si="66"/>
        <v>0</v>
      </c>
      <c r="R36" s="30">
        <f t="shared" si="67"/>
        <v>0</v>
      </c>
      <c r="S36" s="30">
        <f t="shared" si="68"/>
        <v>0</v>
      </c>
      <c r="T36" s="30">
        <f t="shared" si="69"/>
        <v>0</v>
      </c>
      <c r="U36" s="10"/>
      <c r="V36" s="29">
        <f t="shared" si="70"/>
        <v>12</v>
      </c>
      <c r="W36" s="54">
        <f t="shared" si="71"/>
        <v>0</v>
      </c>
      <c r="X36" s="30">
        <f t="shared" si="72"/>
        <v>0</v>
      </c>
      <c r="Y36" s="30">
        <f t="shared" si="73"/>
        <v>0</v>
      </c>
      <c r="Z36" s="30">
        <f t="shared" si="74"/>
        <v>0</v>
      </c>
      <c r="AA36" s="30">
        <f t="shared" si="75"/>
        <v>0</v>
      </c>
      <c r="AB36" s="30">
        <f t="shared" si="76"/>
        <v>0</v>
      </c>
      <c r="AC36" s="30">
        <f t="shared" si="77"/>
        <v>0</v>
      </c>
      <c r="AD36" s="30">
        <f t="shared" si="78"/>
        <v>0</v>
      </c>
      <c r="AI36" s="29">
        <f t="shared" si="79"/>
        <v>12</v>
      </c>
      <c r="AJ36" s="54">
        <f t="shared" si="80"/>
        <v>0</v>
      </c>
      <c r="AK36" s="30">
        <f t="shared" si="81"/>
        <v>0</v>
      </c>
      <c r="AL36" s="30">
        <f t="shared" si="82"/>
        <v>0</v>
      </c>
      <c r="AM36" s="30">
        <f t="shared" si="83"/>
        <v>0</v>
      </c>
      <c r="AN36" s="30">
        <f t="shared" si="84"/>
        <v>0</v>
      </c>
      <c r="AO36" s="30">
        <f t="shared" si="85"/>
        <v>0</v>
      </c>
      <c r="AP36" s="30">
        <f t="shared" si="86"/>
        <v>0</v>
      </c>
      <c r="AQ36" s="30">
        <f t="shared" si="87"/>
        <v>0</v>
      </c>
      <c r="AS36" s="29">
        <f t="shared" si="88"/>
        <v>12</v>
      </c>
      <c r="AT36" s="54">
        <f t="shared" si="89"/>
        <v>0</v>
      </c>
      <c r="AU36" s="30">
        <f t="shared" si="90"/>
        <v>0</v>
      </c>
      <c r="AV36" s="30"/>
      <c r="AW36" s="30"/>
      <c r="AX36" s="30"/>
      <c r="AY36" s="30"/>
      <c r="AZ36" s="30"/>
      <c r="BA36" s="30"/>
    </row>
    <row r="37" spans="2:56" ht="29.45" hidden="1" customHeight="1" x14ac:dyDescent="0.25">
      <c r="B37" s="29">
        <v>13</v>
      </c>
      <c r="C37" s="54">
        <f t="shared" si="53"/>
        <v>0</v>
      </c>
      <c r="D37" s="30">
        <f t="shared" si="54"/>
        <v>0</v>
      </c>
      <c r="E37" s="30">
        <f t="shared" si="55"/>
        <v>0</v>
      </c>
      <c r="F37" s="30">
        <f t="shared" si="56"/>
        <v>0</v>
      </c>
      <c r="G37" s="30">
        <f t="shared" si="57"/>
        <v>0</v>
      </c>
      <c r="H37" s="30">
        <f t="shared" si="58"/>
        <v>0</v>
      </c>
      <c r="I37" s="30">
        <f t="shared" si="59"/>
        <v>0</v>
      </c>
      <c r="J37" s="30">
        <f t="shared" si="60"/>
        <v>0</v>
      </c>
      <c r="L37" s="29">
        <f t="shared" si="61"/>
        <v>13</v>
      </c>
      <c r="M37" s="54">
        <f t="shared" si="62"/>
        <v>0</v>
      </c>
      <c r="N37" s="30">
        <f t="shared" si="63"/>
        <v>0</v>
      </c>
      <c r="O37" s="30">
        <f t="shared" si="64"/>
        <v>0</v>
      </c>
      <c r="P37" s="30">
        <f t="shared" si="65"/>
        <v>0</v>
      </c>
      <c r="Q37" s="30">
        <f t="shared" si="66"/>
        <v>0</v>
      </c>
      <c r="R37" s="30">
        <f t="shared" si="67"/>
        <v>0</v>
      </c>
      <c r="S37" s="30">
        <f t="shared" si="68"/>
        <v>0</v>
      </c>
      <c r="T37" s="30">
        <f t="shared" si="69"/>
        <v>0</v>
      </c>
      <c r="U37" s="10"/>
      <c r="V37" s="29">
        <f t="shared" si="70"/>
        <v>13</v>
      </c>
      <c r="W37" s="54">
        <f t="shared" si="71"/>
        <v>0</v>
      </c>
      <c r="X37" s="30">
        <f t="shared" si="72"/>
        <v>0</v>
      </c>
      <c r="Y37" s="30">
        <f t="shared" si="73"/>
        <v>0</v>
      </c>
      <c r="Z37" s="30">
        <f t="shared" si="74"/>
        <v>0</v>
      </c>
      <c r="AA37" s="30">
        <f t="shared" si="75"/>
        <v>0</v>
      </c>
      <c r="AB37" s="30">
        <f t="shared" si="76"/>
        <v>0</v>
      </c>
      <c r="AC37" s="30">
        <f t="shared" si="77"/>
        <v>0</v>
      </c>
      <c r="AD37" s="30">
        <f t="shared" si="78"/>
        <v>0</v>
      </c>
      <c r="AI37" s="29">
        <f t="shared" si="79"/>
        <v>13</v>
      </c>
      <c r="AJ37" s="54">
        <f t="shared" si="80"/>
        <v>0</v>
      </c>
      <c r="AK37" s="30">
        <f t="shared" si="81"/>
        <v>0</v>
      </c>
      <c r="AL37" s="30">
        <f t="shared" si="82"/>
        <v>0</v>
      </c>
      <c r="AM37" s="30">
        <f t="shared" si="83"/>
        <v>0</v>
      </c>
      <c r="AN37" s="30">
        <f t="shared" si="84"/>
        <v>0</v>
      </c>
      <c r="AO37" s="30">
        <f t="shared" si="85"/>
        <v>0</v>
      </c>
      <c r="AP37" s="30">
        <f t="shared" si="86"/>
        <v>0</v>
      </c>
      <c r="AQ37" s="30">
        <f t="shared" si="87"/>
        <v>0</v>
      </c>
      <c r="AS37" s="29">
        <f t="shared" si="88"/>
        <v>13</v>
      </c>
      <c r="AT37" s="54">
        <f t="shared" si="89"/>
        <v>0</v>
      </c>
      <c r="AU37" s="30">
        <f t="shared" si="90"/>
        <v>0</v>
      </c>
      <c r="AV37" s="30">
        <f>IF($AT20="LVE",$AS21-$AS20,0)</f>
        <v>0</v>
      </c>
      <c r="AW37" s="30">
        <f>IF($AT20="SCIENCES",$AS21-$AS20,0)</f>
        <v>0</v>
      </c>
      <c r="AX37" s="30">
        <f>IF($AT20="ARTS",$AS21-$AS20,0)</f>
        <v>0</v>
      </c>
      <c r="AY37" s="30">
        <f>IF($AT20="H-G-EMC",$AS21-$AS20,0)</f>
        <v>0</v>
      </c>
      <c r="AZ37" s="30">
        <f>IF($AT20="EPS",$AS21-$AS20,0)</f>
        <v>0</v>
      </c>
      <c r="BA37" s="30">
        <f>IF($AT20="RÉCRÉ",$AS21-$AS20,0)</f>
        <v>0</v>
      </c>
    </row>
    <row r="38" spans="2:56" ht="29.45" hidden="1" customHeight="1" x14ac:dyDescent="0.25">
      <c r="B38" s="29">
        <f t="shared" si="52"/>
        <v>14</v>
      </c>
      <c r="C38" s="54">
        <f t="shared" si="53"/>
        <v>0</v>
      </c>
      <c r="D38" s="30">
        <f t="shared" si="54"/>
        <v>0</v>
      </c>
      <c r="E38" s="30">
        <f t="shared" si="55"/>
        <v>0</v>
      </c>
      <c r="F38" s="30">
        <f t="shared" si="56"/>
        <v>0</v>
      </c>
      <c r="G38" s="30">
        <f t="shared" si="57"/>
        <v>0</v>
      </c>
      <c r="H38" s="30">
        <f t="shared" si="58"/>
        <v>0</v>
      </c>
      <c r="I38" s="30">
        <f t="shared" si="59"/>
        <v>0</v>
      </c>
      <c r="J38" s="30">
        <f t="shared" si="60"/>
        <v>0</v>
      </c>
      <c r="L38" s="29">
        <f t="shared" si="61"/>
        <v>14</v>
      </c>
      <c r="M38" s="54">
        <f t="shared" si="62"/>
        <v>0</v>
      </c>
      <c r="N38" s="30">
        <f t="shared" si="63"/>
        <v>0</v>
      </c>
      <c r="O38" s="30">
        <f t="shared" si="64"/>
        <v>0</v>
      </c>
      <c r="P38" s="30">
        <f t="shared" si="65"/>
        <v>0</v>
      </c>
      <c r="Q38" s="30">
        <f t="shared" si="66"/>
        <v>0</v>
      </c>
      <c r="R38" s="30">
        <f t="shared" si="67"/>
        <v>0</v>
      </c>
      <c r="S38" s="30">
        <f t="shared" si="68"/>
        <v>0</v>
      </c>
      <c r="T38" s="30">
        <f t="shared" si="69"/>
        <v>0</v>
      </c>
      <c r="U38" s="10"/>
      <c r="V38" s="29">
        <f t="shared" si="70"/>
        <v>14</v>
      </c>
      <c r="W38" s="54">
        <f t="shared" si="71"/>
        <v>0</v>
      </c>
      <c r="X38" s="30">
        <f t="shared" si="72"/>
        <v>0</v>
      </c>
      <c r="Y38" s="30">
        <f t="shared" si="73"/>
        <v>0</v>
      </c>
      <c r="Z38" s="30">
        <f t="shared" si="74"/>
        <v>0</v>
      </c>
      <c r="AA38" s="30">
        <f t="shared" si="75"/>
        <v>0</v>
      </c>
      <c r="AB38" s="30">
        <f t="shared" si="76"/>
        <v>0</v>
      </c>
      <c r="AC38" s="30">
        <f t="shared" si="77"/>
        <v>0</v>
      </c>
      <c r="AD38" s="30">
        <f t="shared" si="78"/>
        <v>0</v>
      </c>
      <c r="AI38" s="29">
        <f t="shared" si="79"/>
        <v>14</v>
      </c>
      <c r="AJ38" s="54">
        <f t="shared" si="80"/>
        <v>0</v>
      </c>
      <c r="AK38" s="30">
        <f t="shared" si="81"/>
        <v>0</v>
      </c>
      <c r="AL38" s="30">
        <f t="shared" si="82"/>
        <v>0</v>
      </c>
      <c r="AM38" s="30">
        <f t="shared" si="83"/>
        <v>0</v>
      </c>
      <c r="AN38" s="30">
        <f t="shared" si="84"/>
        <v>0</v>
      </c>
      <c r="AO38" s="30">
        <f t="shared" si="85"/>
        <v>0</v>
      </c>
      <c r="AP38" s="30">
        <f t="shared" si="86"/>
        <v>0</v>
      </c>
      <c r="AQ38" s="30">
        <f t="shared" si="87"/>
        <v>0</v>
      </c>
      <c r="AS38" s="29">
        <f t="shared" si="88"/>
        <v>14</v>
      </c>
      <c r="AT38" s="54">
        <f t="shared" si="89"/>
        <v>0</v>
      </c>
      <c r="AU38" s="30">
        <f t="shared" si="90"/>
        <v>0</v>
      </c>
      <c r="AV38" s="30">
        <f>IF($AT21="LVE",$AS22-$AS21,0)</f>
        <v>0</v>
      </c>
      <c r="AW38" s="30">
        <f>IF($AT21="SCIENCES",$AS22-$AS21,0)</f>
        <v>0</v>
      </c>
      <c r="AX38" s="30">
        <f>IF($AT21="ARTS",$AS22-$AS21,0)</f>
        <v>0</v>
      </c>
      <c r="AY38" s="30">
        <f>IF($AT21="H-G-EMC",$AS22-$AS21,0)</f>
        <v>0</v>
      </c>
      <c r="AZ38" s="30">
        <f>IF($AT21="EPS",$AS22-$AS21,0)</f>
        <v>0</v>
      </c>
      <c r="BA38" s="30">
        <f>IF($AT21="RÉCRÉ",$AS22-$AS21,0)</f>
        <v>0</v>
      </c>
    </row>
    <row r="39" spans="2:56" ht="29.45" hidden="1" customHeight="1" x14ac:dyDescent="0.25">
      <c r="B39" s="31" t="s">
        <v>21</v>
      </c>
      <c r="C39" s="55">
        <f t="shared" ref="C39:J39" si="97">SUM(C24:C38)</f>
        <v>1.041666666666663E-2</v>
      </c>
      <c r="D39" s="31">
        <f t="shared" si="97"/>
        <v>0</v>
      </c>
      <c r="E39" s="31">
        <f t="shared" si="97"/>
        <v>0</v>
      </c>
      <c r="F39" s="31">
        <f t="shared" si="97"/>
        <v>0</v>
      </c>
      <c r="G39" s="31">
        <f t="shared" si="97"/>
        <v>0</v>
      </c>
      <c r="H39" s="31">
        <f t="shared" si="97"/>
        <v>0</v>
      </c>
      <c r="I39" s="31">
        <f t="shared" si="97"/>
        <v>0</v>
      </c>
      <c r="J39" s="31">
        <f t="shared" si="97"/>
        <v>0</v>
      </c>
      <c r="L39" s="31" t="s">
        <v>21</v>
      </c>
      <c r="M39" s="55">
        <f>SUM(M24:M38)</f>
        <v>0</v>
      </c>
      <c r="N39" s="31">
        <f>SUM(N24:N38)</f>
        <v>0</v>
      </c>
      <c r="O39" s="31">
        <f t="shared" ref="O39:T39" si="98">SUM(O24:O38)</f>
        <v>0</v>
      </c>
      <c r="P39" s="31">
        <f t="shared" si="98"/>
        <v>0</v>
      </c>
      <c r="Q39" s="31">
        <f t="shared" si="98"/>
        <v>0</v>
      </c>
      <c r="R39" s="31">
        <f t="shared" si="98"/>
        <v>0</v>
      </c>
      <c r="S39" s="31">
        <f t="shared" si="98"/>
        <v>0</v>
      </c>
      <c r="T39" s="31">
        <f t="shared" si="98"/>
        <v>0</v>
      </c>
      <c r="U39" s="71"/>
      <c r="V39" s="31" t="s">
        <v>21</v>
      </c>
      <c r="W39" s="55">
        <f>SUM(W24:W38)</f>
        <v>0</v>
      </c>
      <c r="X39" s="31">
        <f>SUM(X24:X38)</f>
        <v>0</v>
      </c>
      <c r="Y39" s="31">
        <f>SUM(Y24:Y38)</f>
        <v>0</v>
      </c>
      <c r="Z39" s="31">
        <f t="shared" ref="Z39:AD39" si="99">SUM(Z24:Z38)</f>
        <v>0</v>
      </c>
      <c r="AA39" s="31">
        <f t="shared" si="99"/>
        <v>0</v>
      </c>
      <c r="AB39" s="31">
        <f t="shared" si="99"/>
        <v>0</v>
      </c>
      <c r="AC39" s="31">
        <f t="shared" si="99"/>
        <v>0</v>
      </c>
      <c r="AD39" s="31">
        <f t="shared" si="99"/>
        <v>0</v>
      </c>
      <c r="AI39" s="31" t="s">
        <v>21</v>
      </c>
      <c r="AJ39" s="55">
        <f>SUM(AJ24:AJ38)</f>
        <v>0</v>
      </c>
      <c r="AK39" s="31">
        <f>SUM(AK24:AK38)</f>
        <v>0</v>
      </c>
      <c r="AL39" s="31">
        <f t="shared" ref="AL39:AQ39" si="100">SUM(AL24:AL38)</f>
        <v>0</v>
      </c>
      <c r="AM39" s="31">
        <f t="shared" si="100"/>
        <v>0</v>
      </c>
      <c r="AN39" s="31">
        <f t="shared" si="100"/>
        <v>0</v>
      </c>
      <c r="AO39" s="31">
        <f t="shared" si="100"/>
        <v>0</v>
      </c>
      <c r="AP39" s="31">
        <f t="shared" si="100"/>
        <v>0</v>
      </c>
      <c r="AQ39" s="31">
        <f t="shared" si="100"/>
        <v>0</v>
      </c>
      <c r="AS39" s="31" t="s">
        <v>21</v>
      </c>
      <c r="AT39" s="55">
        <f>SUM(AT24:AT38)</f>
        <v>0</v>
      </c>
      <c r="AU39" s="31">
        <f>SUM(AU24:AU38)</f>
        <v>0</v>
      </c>
      <c r="AV39" s="31">
        <f t="shared" ref="AV39:BA39" si="101">SUM(AV24:AV38)</f>
        <v>0</v>
      </c>
      <c r="AW39" s="31">
        <f t="shared" si="101"/>
        <v>0</v>
      </c>
      <c r="AX39" s="31">
        <f t="shared" si="101"/>
        <v>0</v>
      </c>
      <c r="AY39" s="31">
        <f t="shared" si="101"/>
        <v>0</v>
      </c>
      <c r="AZ39" s="31">
        <f t="shared" si="101"/>
        <v>0</v>
      </c>
      <c r="BA39" s="31">
        <f t="shared" si="101"/>
        <v>0</v>
      </c>
    </row>
    <row r="40" spans="2:56" ht="29.45" hidden="1" customHeight="1" x14ac:dyDescent="0.25">
      <c r="C40" s="56"/>
      <c r="I40" s="7" t="s">
        <v>22</v>
      </c>
      <c r="J40" s="10">
        <f>SUM(C39:J39)</f>
        <v>1.041666666666663E-2</v>
      </c>
      <c r="L40" s="6"/>
      <c r="S40" s="7" t="s">
        <v>22</v>
      </c>
      <c r="T40" s="10">
        <f>SUM(M39:T39)</f>
        <v>0</v>
      </c>
      <c r="U40" s="10"/>
      <c r="V40" s="10"/>
      <c r="W40" s="10"/>
      <c r="X40" s="10"/>
      <c r="Y40" s="10"/>
      <c r="Z40" s="10"/>
      <c r="AA40" s="10"/>
      <c r="AB40" s="10"/>
      <c r="AI40" s="6"/>
      <c r="AP40" s="7" t="s">
        <v>22</v>
      </c>
      <c r="AQ40" s="10">
        <f>SUM(AJ39:AQ39)</f>
        <v>0</v>
      </c>
      <c r="AS40" s="6"/>
      <c r="AZ40" s="7" t="s">
        <v>22</v>
      </c>
      <c r="BA40" s="10">
        <f>SUM(AT39:BA39)</f>
        <v>0</v>
      </c>
    </row>
    <row r="41" spans="2:56" ht="29.45" hidden="1" customHeight="1" x14ac:dyDescent="0.25">
      <c r="C41" s="56"/>
    </row>
    <row r="42" spans="2:56" ht="29.45" customHeight="1" x14ac:dyDescent="0.25">
      <c r="C42" s="56"/>
      <c r="AT42" s="88" t="s">
        <v>52</v>
      </c>
      <c r="AU42" s="88"/>
      <c r="BD42" s="42"/>
    </row>
    <row r="43" spans="2:56" ht="29.45" customHeight="1" x14ac:dyDescent="0.25">
      <c r="C43" s="56"/>
    </row>
    <row r="44" spans="2:56" ht="29.45" customHeight="1" x14ac:dyDescent="0.25">
      <c r="C44" s="56"/>
    </row>
    <row r="45" spans="2:56" ht="29.45" customHeight="1" x14ac:dyDescent="0.25">
      <c r="C45" s="56"/>
    </row>
    <row r="46" spans="2:56" ht="29.45" customHeight="1" x14ac:dyDescent="0.25">
      <c r="C46" s="56"/>
    </row>
    <row r="47" spans="2:56" ht="29.45" customHeight="1" x14ac:dyDescent="0.25">
      <c r="C47" s="56"/>
    </row>
    <row r="48" spans="2:56" ht="29.45" customHeight="1" x14ac:dyDescent="0.25">
      <c r="C48" s="56"/>
    </row>
    <row r="49" spans="2:3" ht="29.45" customHeight="1" x14ac:dyDescent="0.25">
      <c r="C49" s="56"/>
    </row>
    <row r="50" spans="2:3" ht="29.45" customHeight="1" x14ac:dyDescent="0.25">
      <c r="C50" s="56"/>
    </row>
    <row r="51" spans="2:3" ht="29.45" customHeight="1" x14ac:dyDescent="0.25">
      <c r="C51" s="56"/>
    </row>
    <row r="52" spans="2:3" ht="29.45" customHeight="1" x14ac:dyDescent="0.25">
      <c r="C52" s="56"/>
    </row>
    <row r="53" spans="2:3" ht="29.45" customHeight="1" x14ac:dyDescent="0.25">
      <c r="B53" s="7"/>
      <c r="C53" s="56"/>
    </row>
    <row r="54" spans="2:3" ht="29.45" customHeight="1" x14ac:dyDescent="0.25">
      <c r="B54" s="7"/>
      <c r="C54" s="56"/>
    </row>
    <row r="55" spans="2:3" ht="29.45" customHeight="1" x14ac:dyDescent="0.25">
      <c r="B55" s="7"/>
      <c r="C55" s="56"/>
    </row>
    <row r="56" spans="2:3" ht="29.45" customHeight="1" x14ac:dyDescent="0.25">
      <c r="B56" s="7"/>
      <c r="C56" s="56"/>
    </row>
    <row r="57" spans="2:3" ht="29.45" customHeight="1" x14ac:dyDescent="0.25">
      <c r="B57" s="7"/>
      <c r="C57" s="56"/>
    </row>
    <row r="58" spans="2:3" ht="29.45" customHeight="1" x14ac:dyDescent="0.25">
      <c r="B58" s="7"/>
      <c r="C58" s="56"/>
    </row>
    <row r="59" spans="2:3" ht="29.45" customHeight="1" x14ac:dyDescent="0.25">
      <c r="B59" s="7"/>
      <c r="C59" s="56"/>
    </row>
    <row r="60" spans="2:3" ht="29.45" customHeight="1" x14ac:dyDescent="0.25">
      <c r="B60" s="7"/>
      <c r="C60" s="56"/>
    </row>
  </sheetData>
  <sheetProtection algorithmName="SHA-512" hashValue="WVAcbVHno2j522atzZQpwm+0pZPer7UWTfL+HpXAgK8PL0JEWYdQXsjrf1Vb2T8vVmZqOoZU1Tz0/tCIyRYAaA==" saltValue="mAJxKFYANF4aR631a33FUg==" spinCount="100000" sheet="1" objects="1" scenarios="1" selectLockedCells="1"/>
  <mergeCells count="15">
    <mergeCell ref="AT42:AU42"/>
    <mergeCell ref="B4:C4"/>
    <mergeCell ref="B2:BF2"/>
    <mergeCell ref="N3:AV4"/>
    <mergeCell ref="B22:J22"/>
    <mergeCell ref="L22:T22"/>
    <mergeCell ref="AI22:AQ22"/>
    <mergeCell ref="AS22:BA22"/>
    <mergeCell ref="N5:BF5"/>
    <mergeCell ref="V22:AD22"/>
    <mergeCell ref="BO7:BP7"/>
    <mergeCell ref="BR7:BS7"/>
    <mergeCell ref="BO12:BO13"/>
    <mergeCell ref="BP12:BP13"/>
    <mergeCell ref="BO16:BS16"/>
  </mergeCells>
  <phoneticPr fontId="3" type="noConversion"/>
  <conditionalFormatting sqref="D7:D12 D20 D14:D18 X7:Y20">
    <cfRule type="expression" dxfId="250" priority="284" stopIfTrue="1">
      <formula>C7="FR"</formula>
    </cfRule>
    <cfRule type="expression" dxfId="249" priority="285" stopIfTrue="1">
      <formula>C7="MATHS"</formula>
    </cfRule>
    <cfRule type="expression" dxfId="248" priority="286" stopIfTrue="1">
      <formula>C7="H-G-EMC"</formula>
    </cfRule>
  </conditionalFormatting>
  <conditionalFormatting sqref="D7:D12 D20 D14:D18 X7:Y20">
    <cfRule type="expression" dxfId="247" priority="283">
      <formula>C7="ARTS"</formula>
    </cfRule>
  </conditionalFormatting>
  <conditionalFormatting sqref="D7:D12 D20 D14:D18 X7:Y20">
    <cfRule type="expression" dxfId="246" priority="282">
      <formula>C7="RÉCRÉ"</formula>
    </cfRule>
  </conditionalFormatting>
  <conditionalFormatting sqref="D7:D12 D20 D14:D18 X7:Y20">
    <cfRule type="expression" dxfId="245" priority="220">
      <formula>C7="LVE"</formula>
    </cfRule>
  </conditionalFormatting>
  <conditionalFormatting sqref="N7:N18 N20">
    <cfRule type="expression" dxfId="244" priority="148">
      <formula>M7="RÉCRÉ"</formula>
    </cfRule>
  </conditionalFormatting>
  <conditionalFormatting sqref="N7:N18 N20">
    <cfRule type="expression" dxfId="243" priority="150" stopIfTrue="1">
      <formula>M7="FR"</formula>
    </cfRule>
    <cfRule type="expression" dxfId="242" priority="151" stopIfTrue="1">
      <formula>M7="MATHS"</formula>
    </cfRule>
    <cfRule type="expression" dxfId="241" priority="152" stopIfTrue="1">
      <formula>M7="H-G-EMC"</formula>
    </cfRule>
  </conditionalFormatting>
  <conditionalFormatting sqref="N7:N18 N20">
    <cfRule type="expression" dxfId="240" priority="149">
      <formula>M7="ARTS"</formula>
    </cfRule>
  </conditionalFormatting>
  <conditionalFormatting sqref="AU7:AU8 AU17:AU18 AU14:AU15 AU20 AU10">
    <cfRule type="expression" dxfId="239" priority="132">
      <formula>AT7="RÉCRÉ"</formula>
    </cfRule>
  </conditionalFormatting>
  <conditionalFormatting sqref="AK17:AK20 AK14:AK15 AK7:AK12">
    <cfRule type="expression" dxfId="238" priority="140">
      <formula>AJ7="RÉCRÉ"</formula>
    </cfRule>
  </conditionalFormatting>
  <conditionalFormatting sqref="AK17:AK20 AK14:AK15 AK7:AK12">
    <cfRule type="expression" dxfId="237" priority="139">
      <formula>AJ7="LVE"</formula>
    </cfRule>
  </conditionalFormatting>
  <conditionalFormatting sqref="D7:D12 D20 D14:D18 X7:Y20">
    <cfRule type="expression" dxfId="236" priority="161">
      <formula>C7="EPS"</formula>
    </cfRule>
    <cfRule type="expression" dxfId="235" priority="162">
      <formula>C7="SCIENCES"</formula>
    </cfRule>
  </conditionalFormatting>
  <conditionalFormatting sqref="AU16">
    <cfRule type="expression" dxfId="234" priority="110" stopIfTrue="1">
      <formula>AT16="FR"</formula>
    </cfRule>
    <cfRule type="expression" dxfId="233" priority="111" stopIfTrue="1">
      <formula>AT16="MATHS"</formula>
    </cfRule>
    <cfRule type="expression" dxfId="232" priority="112" stopIfTrue="1">
      <formula>AT16="H-G-EMC"</formula>
    </cfRule>
  </conditionalFormatting>
  <conditionalFormatting sqref="AU16">
    <cfRule type="expression" dxfId="231" priority="109">
      <formula>AT16="ARTS"</formula>
    </cfRule>
  </conditionalFormatting>
  <conditionalFormatting sqref="AU16">
    <cfRule type="expression" dxfId="230" priority="108">
      <formula>AT16="RÉCRÉ"</formula>
    </cfRule>
  </conditionalFormatting>
  <conditionalFormatting sqref="AU16">
    <cfRule type="expression" dxfId="229" priority="107">
      <formula>AT16="LVE"</formula>
    </cfRule>
  </conditionalFormatting>
  <conditionalFormatting sqref="AU16">
    <cfRule type="expression" dxfId="228" priority="105">
      <formula>AT16="EPS"</formula>
    </cfRule>
    <cfRule type="expression" dxfId="227" priority="106">
      <formula>AT16="SCIENCES"</formula>
    </cfRule>
  </conditionalFormatting>
  <conditionalFormatting sqref="AU7:AU8 AU17:AU18 AU14:AU15 AU20 AU10">
    <cfRule type="expression" dxfId="226" priority="134" stopIfTrue="1">
      <formula>AT7="FR"</formula>
    </cfRule>
    <cfRule type="expression" dxfId="225" priority="135" stopIfTrue="1">
      <formula>AT7="MATHS"</formula>
    </cfRule>
    <cfRule type="expression" dxfId="224" priority="136" stopIfTrue="1">
      <formula>AT7="H-G-EMC"</formula>
    </cfRule>
  </conditionalFormatting>
  <conditionalFormatting sqref="AU7:AU8 AU17:AU18 AU14:AU15 AU20 AU10">
    <cfRule type="expression" dxfId="223" priority="133">
      <formula>AT7="ARTS"</formula>
    </cfRule>
  </conditionalFormatting>
  <conditionalFormatting sqref="AK16">
    <cfRule type="expression" dxfId="222" priority="116">
      <formula>AJ16="RÉCRÉ"</formula>
    </cfRule>
  </conditionalFormatting>
  <conditionalFormatting sqref="N7:N18 N20">
    <cfRule type="expression" dxfId="221" priority="147">
      <formula>M7="LVE"</formula>
    </cfRule>
  </conditionalFormatting>
  <conditionalFormatting sqref="N7:N18 N20">
    <cfRule type="expression" dxfId="220" priority="145">
      <formula>M7="EPS"</formula>
    </cfRule>
    <cfRule type="expression" dxfId="219" priority="146">
      <formula>M7="SCIENCES"</formula>
    </cfRule>
  </conditionalFormatting>
  <conditionalFormatting sqref="AK17:AK20 AK14:AK15 AK7:AK12">
    <cfRule type="expression" dxfId="218" priority="142" stopIfTrue="1">
      <formula>AJ7="FR"</formula>
    </cfRule>
    <cfRule type="expression" dxfId="217" priority="143" stopIfTrue="1">
      <formula>AJ7="MATHS"</formula>
    </cfRule>
    <cfRule type="expression" dxfId="216" priority="144" stopIfTrue="1">
      <formula>AJ7="H-G-EMC"</formula>
    </cfRule>
  </conditionalFormatting>
  <conditionalFormatting sqref="AK17:AK20 AK14:AK15 AK7:AK12">
    <cfRule type="expression" dxfId="215" priority="141">
      <formula>AJ7="ARTS"</formula>
    </cfRule>
  </conditionalFormatting>
  <conditionalFormatting sqref="BD7:BD14">
    <cfRule type="expression" dxfId="214" priority="124">
      <formula>BC7="RÉCRÉ"</formula>
    </cfRule>
  </conditionalFormatting>
  <conditionalFormatting sqref="BD7:BD14">
    <cfRule type="expression" dxfId="213" priority="123">
      <formula>BC7="LVE"</formula>
    </cfRule>
  </conditionalFormatting>
  <conditionalFormatting sqref="AK17:AK20 AK14:AK15 AK7:AK12">
    <cfRule type="expression" dxfId="212" priority="137">
      <formula>AJ7="EPS"</formula>
    </cfRule>
    <cfRule type="expression" dxfId="211" priority="138">
      <formula>AJ7="SCIENCES"</formula>
    </cfRule>
  </conditionalFormatting>
  <conditionalFormatting sqref="AK16">
    <cfRule type="expression" dxfId="210" priority="118" stopIfTrue="1">
      <formula>AJ16="FR"</formula>
    </cfRule>
    <cfRule type="expression" dxfId="209" priority="119" stopIfTrue="1">
      <formula>AJ16="MATHS"</formula>
    </cfRule>
    <cfRule type="expression" dxfId="208" priority="120" stopIfTrue="1">
      <formula>AJ16="H-G-EMC"</formula>
    </cfRule>
  </conditionalFormatting>
  <conditionalFormatting sqref="AK16">
    <cfRule type="expression" dxfId="207" priority="117">
      <formula>AJ16="ARTS"</formula>
    </cfRule>
  </conditionalFormatting>
  <conditionalFormatting sqref="AU7:AU8 AU17:AU18 AU14:AU15 AU20 AU10">
    <cfRule type="expression" dxfId="206" priority="131">
      <formula>AT7="LVE"</formula>
    </cfRule>
  </conditionalFormatting>
  <conditionalFormatting sqref="AU7:AU8 AU17:AU18 AU14:AU15 AU20 AU10">
    <cfRule type="expression" dxfId="205" priority="129">
      <formula>AT7="EPS"</formula>
    </cfRule>
    <cfRule type="expression" dxfId="204" priority="130">
      <formula>AT7="SCIENCES"</formula>
    </cfRule>
  </conditionalFormatting>
  <conditionalFormatting sqref="BD7:BD14">
    <cfRule type="expression" dxfId="203" priority="126" stopIfTrue="1">
      <formula>BC7="FR"</formula>
    </cfRule>
    <cfRule type="expression" dxfId="202" priority="127" stopIfTrue="1">
      <formula>BC7="MATHS"</formula>
    </cfRule>
    <cfRule type="expression" dxfId="201" priority="128" stopIfTrue="1">
      <formula>BC7="H-G-EMC"</formula>
    </cfRule>
  </conditionalFormatting>
  <conditionalFormatting sqref="BD7:BD14">
    <cfRule type="expression" dxfId="200" priority="125">
      <formula>BC7="ARTS"</formula>
    </cfRule>
  </conditionalFormatting>
  <conditionalFormatting sqref="BD7:BD14">
    <cfRule type="expression" dxfId="199" priority="121">
      <formula>BC7="EPS"</formula>
    </cfRule>
    <cfRule type="expression" dxfId="198" priority="122">
      <formula>BC7="SCIENCES"</formula>
    </cfRule>
  </conditionalFormatting>
  <conditionalFormatting sqref="AK16">
    <cfRule type="expression" dxfId="197" priority="115">
      <formula>AJ16="LVE"</formula>
    </cfRule>
  </conditionalFormatting>
  <conditionalFormatting sqref="AK16">
    <cfRule type="expression" dxfId="196" priority="113">
      <formula>AJ16="EPS"</formula>
    </cfRule>
    <cfRule type="expression" dxfId="195" priority="114">
      <formula>AJ16="SCIENCES"</formula>
    </cfRule>
  </conditionalFormatting>
  <conditionalFormatting sqref="AU11">
    <cfRule type="expression" dxfId="194" priority="86" stopIfTrue="1">
      <formula>AT11="FR"</formula>
    </cfRule>
    <cfRule type="expression" dxfId="193" priority="87" stopIfTrue="1">
      <formula>AT11="MATHS"</formula>
    </cfRule>
    <cfRule type="expression" dxfId="192" priority="88" stopIfTrue="1">
      <formula>AT11="H-G-EMC"</formula>
    </cfRule>
  </conditionalFormatting>
  <conditionalFormatting sqref="AU11">
    <cfRule type="expression" dxfId="191" priority="85">
      <formula>AT11="ARTS"</formula>
    </cfRule>
  </conditionalFormatting>
  <conditionalFormatting sqref="AU11">
    <cfRule type="expression" dxfId="190" priority="84">
      <formula>AT11="RÉCRÉ"</formula>
    </cfRule>
  </conditionalFormatting>
  <conditionalFormatting sqref="AU11">
    <cfRule type="expression" dxfId="189" priority="83">
      <formula>AT11="LVE"</formula>
    </cfRule>
  </conditionalFormatting>
  <conditionalFormatting sqref="AU11">
    <cfRule type="expression" dxfId="188" priority="81">
      <formula>AT11="EPS"</formula>
    </cfRule>
    <cfRule type="expression" dxfId="187" priority="82">
      <formula>AT11="SCIENCES"</formula>
    </cfRule>
  </conditionalFormatting>
  <conditionalFormatting sqref="BF7:BF14">
    <cfRule type="expression" dxfId="186" priority="102" stopIfTrue="1">
      <formula>BE7="FR"</formula>
    </cfRule>
    <cfRule type="expression" dxfId="185" priority="103" stopIfTrue="1">
      <formula>BE7="MATHS"</formula>
    </cfRule>
    <cfRule type="expression" dxfId="184" priority="104" stopIfTrue="1">
      <formula>BE7="H-G-EMC"</formula>
    </cfRule>
  </conditionalFormatting>
  <conditionalFormatting sqref="BF7:BF14">
    <cfRule type="expression" dxfId="183" priority="101">
      <formula>BE7="ARTS"</formula>
    </cfRule>
  </conditionalFormatting>
  <conditionalFormatting sqref="BF7:BF14">
    <cfRule type="expression" dxfId="182" priority="100">
      <formula>BE7="RÉCRÉ"</formula>
    </cfRule>
  </conditionalFormatting>
  <conditionalFormatting sqref="BF7:BF14">
    <cfRule type="expression" dxfId="181" priority="99">
      <formula>BE7="LVE"</formula>
    </cfRule>
  </conditionalFormatting>
  <conditionalFormatting sqref="BF7:BF14">
    <cfRule type="expression" dxfId="180" priority="97">
      <formula>BE7="EPS"</formula>
    </cfRule>
    <cfRule type="expression" dxfId="179" priority="98">
      <formula>BE7="SCIENCES"</formula>
    </cfRule>
  </conditionalFormatting>
  <conditionalFormatting sqref="AU12">
    <cfRule type="expression" dxfId="178" priority="76">
      <formula>AT12="RÉCRÉ"</formula>
    </cfRule>
  </conditionalFormatting>
  <conditionalFormatting sqref="AU12">
    <cfRule type="expression" dxfId="177" priority="75">
      <formula>AT12="LVE"</formula>
    </cfRule>
  </conditionalFormatting>
  <conditionalFormatting sqref="AU12">
    <cfRule type="expression" dxfId="176" priority="78" stopIfTrue="1">
      <formula>AT12="FR"</formula>
    </cfRule>
    <cfRule type="expression" dxfId="175" priority="79" stopIfTrue="1">
      <formula>AT12="MATHS"</formula>
    </cfRule>
    <cfRule type="expression" dxfId="174" priority="80" stopIfTrue="1">
      <formula>AT12="H-G-EMC"</formula>
    </cfRule>
  </conditionalFormatting>
  <conditionalFormatting sqref="AU12">
    <cfRule type="expression" dxfId="173" priority="77">
      <formula>AT12="ARTS"</formula>
    </cfRule>
  </conditionalFormatting>
  <conditionalFormatting sqref="AU12">
    <cfRule type="expression" dxfId="172" priority="73">
      <formula>AT12="EPS"</formula>
    </cfRule>
    <cfRule type="expression" dxfId="171" priority="74">
      <formula>AT12="SCIENCES"</formula>
    </cfRule>
  </conditionalFormatting>
  <conditionalFormatting sqref="AU19">
    <cfRule type="expression" dxfId="170" priority="68">
      <formula>AT19="RÉCRÉ"</formula>
    </cfRule>
  </conditionalFormatting>
  <conditionalFormatting sqref="AU19">
    <cfRule type="expression" dxfId="169" priority="67">
      <formula>AT19="LVE"</formula>
    </cfRule>
  </conditionalFormatting>
  <conditionalFormatting sqref="AU19">
    <cfRule type="expression" dxfId="168" priority="70" stopIfTrue="1">
      <formula>AT19="FR"</formula>
    </cfRule>
    <cfRule type="expression" dxfId="167" priority="71" stopIfTrue="1">
      <formula>AT19="MATHS"</formula>
    </cfRule>
    <cfRule type="expression" dxfId="166" priority="72" stopIfTrue="1">
      <formula>AT19="H-G-EMC"</formula>
    </cfRule>
  </conditionalFormatting>
  <conditionalFormatting sqref="AU19">
    <cfRule type="expression" dxfId="165" priority="69">
      <formula>AT19="ARTS"</formula>
    </cfRule>
  </conditionalFormatting>
  <conditionalFormatting sqref="AU19">
    <cfRule type="expression" dxfId="164" priority="65">
      <formula>AT19="EPS"</formula>
    </cfRule>
    <cfRule type="expression" dxfId="163" priority="66">
      <formula>AT19="SCIENCES"</formula>
    </cfRule>
  </conditionalFormatting>
  <conditionalFormatting sqref="N19">
    <cfRule type="expression" dxfId="162" priority="60">
      <formula>M19="RÉCRÉ"</formula>
    </cfRule>
  </conditionalFormatting>
  <conditionalFormatting sqref="N19">
    <cfRule type="expression" dxfId="161" priority="59">
      <formula>M19="LVE"</formula>
    </cfRule>
  </conditionalFormatting>
  <conditionalFormatting sqref="N19">
    <cfRule type="expression" dxfId="160" priority="62" stopIfTrue="1">
      <formula>M19="FR"</formula>
    </cfRule>
    <cfRule type="expression" dxfId="159" priority="63" stopIfTrue="1">
      <formula>M19="MATHS"</formula>
    </cfRule>
    <cfRule type="expression" dxfId="158" priority="64" stopIfTrue="1">
      <formula>M19="H-G-EMC"</formula>
    </cfRule>
  </conditionalFormatting>
  <conditionalFormatting sqref="N19">
    <cfRule type="expression" dxfId="157" priority="61">
      <formula>M19="ARTS"</formula>
    </cfRule>
  </conditionalFormatting>
  <conditionalFormatting sqref="N19">
    <cfRule type="expression" dxfId="156" priority="57">
      <formula>M19="EPS"</formula>
    </cfRule>
    <cfRule type="expression" dxfId="155" priority="58">
      <formula>M19="SCIENCES"</formula>
    </cfRule>
  </conditionalFormatting>
  <conditionalFormatting sqref="D19">
    <cfRule type="expression" dxfId="154" priority="52">
      <formula>C19="RÉCRÉ"</formula>
    </cfRule>
  </conditionalFormatting>
  <conditionalFormatting sqref="D19">
    <cfRule type="expression" dxfId="153" priority="51">
      <formula>C19="LVE"</formula>
    </cfRule>
  </conditionalFormatting>
  <conditionalFormatting sqref="D19">
    <cfRule type="expression" dxfId="152" priority="54" stopIfTrue="1">
      <formula>C19="FR"</formula>
    </cfRule>
    <cfRule type="expression" dxfId="151" priority="55" stopIfTrue="1">
      <formula>C19="MATHS"</formula>
    </cfRule>
    <cfRule type="expression" dxfId="150" priority="56" stopIfTrue="1">
      <formula>C19="H-G-EMC"</formula>
    </cfRule>
  </conditionalFormatting>
  <conditionalFormatting sqref="D19">
    <cfRule type="expression" dxfId="149" priority="53">
      <formula>C19="ARTS"</formula>
    </cfRule>
  </conditionalFormatting>
  <conditionalFormatting sqref="D19">
    <cfRule type="expression" dxfId="148" priority="49">
      <formula>C19="EPS"</formula>
    </cfRule>
    <cfRule type="expression" dxfId="147" priority="50">
      <formula>C19="SCIENCES"</formula>
    </cfRule>
  </conditionalFormatting>
  <conditionalFormatting sqref="AU13">
    <cfRule type="expression" dxfId="146" priority="44">
      <formula>AT13="RÉCRÉ"</formula>
    </cfRule>
  </conditionalFormatting>
  <conditionalFormatting sqref="AU13">
    <cfRule type="expression" dxfId="145" priority="46" stopIfTrue="1">
      <formula>AT13="FR"</formula>
    </cfRule>
    <cfRule type="expression" dxfId="144" priority="47" stopIfTrue="1">
      <formula>AT13="MATHS"</formula>
    </cfRule>
    <cfRule type="expression" dxfId="143" priority="48" stopIfTrue="1">
      <formula>AT13="H-G-EMC"</formula>
    </cfRule>
  </conditionalFormatting>
  <conditionalFormatting sqref="AU13">
    <cfRule type="expression" dxfId="142" priority="45">
      <formula>AT13="ARTS"</formula>
    </cfRule>
  </conditionalFormatting>
  <conditionalFormatting sqref="AU13">
    <cfRule type="expression" dxfId="141" priority="43">
      <formula>AT13="LVE"</formula>
    </cfRule>
  </conditionalFormatting>
  <conditionalFormatting sqref="AU13">
    <cfRule type="expression" dxfId="140" priority="41">
      <formula>AT13="EPS"</formula>
    </cfRule>
    <cfRule type="expression" dxfId="139" priority="42">
      <formula>AT13="SCIENCES"</formula>
    </cfRule>
  </conditionalFormatting>
  <conditionalFormatting sqref="AK13">
    <cfRule type="expression" dxfId="138" priority="36">
      <formula>AJ13="RÉCRÉ"</formula>
    </cfRule>
  </conditionalFormatting>
  <conditionalFormatting sqref="AK13">
    <cfRule type="expression" dxfId="137" priority="38" stopIfTrue="1">
      <formula>AJ13="FR"</formula>
    </cfRule>
    <cfRule type="expression" dxfId="136" priority="39" stopIfTrue="1">
      <formula>AJ13="MATHS"</formula>
    </cfRule>
    <cfRule type="expression" dxfId="135" priority="40" stopIfTrue="1">
      <formula>AJ13="H-G-EMC"</formula>
    </cfRule>
  </conditionalFormatting>
  <conditionalFormatting sqref="AK13">
    <cfRule type="expression" dxfId="134" priority="37">
      <formula>AJ13="ARTS"</formula>
    </cfRule>
  </conditionalFormatting>
  <conditionalFormatting sqref="AK13">
    <cfRule type="expression" dxfId="133" priority="35">
      <formula>AJ13="LVE"</formula>
    </cfRule>
  </conditionalFormatting>
  <conditionalFormatting sqref="AK13">
    <cfRule type="expression" dxfId="132" priority="33">
      <formula>AJ13="EPS"</formula>
    </cfRule>
    <cfRule type="expression" dxfId="131" priority="34">
      <formula>AJ13="SCIENCES"</formula>
    </cfRule>
  </conditionalFormatting>
  <conditionalFormatting sqref="D13">
    <cfRule type="expression" dxfId="130" priority="28">
      <formula>C13="RÉCRÉ"</formula>
    </cfRule>
  </conditionalFormatting>
  <conditionalFormatting sqref="D13">
    <cfRule type="expression" dxfId="129" priority="30" stopIfTrue="1">
      <formula>C13="FR"</formula>
    </cfRule>
    <cfRule type="expression" dxfId="128" priority="31" stopIfTrue="1">
      <formula>C13="MATHS"</formula>
    </cfRule>
    <cfRule type="expression" dxfId="127" priority="32" stopIfTrue="1">
      <formula>C13="H-G-EMC"</formula>
    </cfRule>
  </conditionalFormatting>
  <conditionalFormatting sqref="D13">
    <cfRule type="expression" dxfId="126" priority="29">
      <formula>C13="ARTS"</formula>
    </cfRule>
  </conditionalFormatting>
  <conditionalFormatting sqref="D13">
    <cfRule type="expression" dxfId="125" priority="27">
      <formula>C13="LVE"</formula>
    </cfRule>
  </conditionalFormatting>
  <conditionalFormatting sqref="D13">
    <cfRule type="expression" dxfId="124" priority="25">
      <formula>C13="EPS"</formula>
    </cfRule>
    <cfRule type="expression" dxfId="123" priority="26">
      <formula>C13="SCIENCES"</formula>
    </cfRule>
  </conditionalFormatting>
  <conditionalFormatting sqref="AU9">
    <cfRule type="expression" dxfId="122" priority="20">
      <formula>AT9="RÉCRÉ"</formula>
    </cfRule>
  </conditionalFormatting>
  <conditionalFormatting sqref="AU9">
    <cfRule type="expression" dxfId="121" priority="22" stopIfTrue="1">
      <formula>AT9="FR"</formula>
    </cfRule>
    <cfRule type="expression" dxfId="120" priority="23" stopIfTrue="1">
      <formula>AT9="MATHS"</formula>
    </cfRule>
    <cfRule type="expression" dxfId="119" priority="24" stopIfTrue="1">
      <formula>AT9="H-G-EMC"</formula>
    </cfRule>
  </conditionalFormatting>
  <conditionalFormatting sqref="AU9">
    <cfRule type="expression" dxfId="118" priority="21">
      <formula>AT9="ARTS"</formula>
    </cfRule>
  </conditionalFormatting>
  <conditionalFormatting sqref="AU9">
    <cfRule type="expression" dxfId="117" priority="19">
      <formula>AT9="LVE"</formula>
    </cfRule>
  </conditionalFormatting>
  <conditionalFormatting sqref="AU9">
    <cfRule type="expression" dxfId="116" priority="17">
      <formula>AT9="EPS"</formula>
    </cfRule>
    <cfRule type="expression" dxfId="115" priority="18">
      <formula>AT9="SCIENCES"</formula>
    </cfRule>
  </conditionalFormatting>
  <conditionalFormatting sqref="AB7:AB20">
    <cfRule type="expression" dxfId="114" priority="318" stopIfTrue="1">
      <formula>X7="FR"</formula>
    </cfRule>
    <cfRule type="expression" dxfId="113" priority="319" stopIfTrue="1">
      <formula>X7="MATHS"</formula>
    </cfRule>
    <cfRule type="expression" dxfId="112" priority="320" stopIfTrue="1">
      <formula>X7="H-G-EMC"</formula>
    </cfRule>
  </conditionalFormatting>
  <conditionalFormatting sqref="AB7:AB20">
    <cfRule type="expression" dxfId="111" priority="322">
      <formula>X7="ARTS"</formula>
    </cfRule>
  </conditionalFormatting>
  <conditionalFormatting sqref="AB7:AB20">
    <cfRule type="expression" dxfId="110" priority="324">
      <formula>X7="RÉCRÉ"</formula>
    </cfRule>
  </conditionalFormatting>
  <conditionalFormatting sqref="AB7:AB20">
    <cfRule type="expression" dxfId="109" priority="326">
      <formula>X7="LVE"</formula>
    </cfRule>
  </conditionalFormatting>
  <conditionalFormatting sqref="AB7:AB20">
    <cfRule type="expression" dxfId="108" priority="329">
      <formula>X7="EPS"</formula>
    </cfRule>
    <cfRule type="expression" dxfId="107" priority="330">
      <formula>X7="SCIENCES"</formula>
    </cfRule>
  </conditionalFormatting>
  <conditionalFormatting sqref="AA7:AA20">
    <cfRule type="expression" dxfId="106" priority="334" stopIfTrue="1">
      <formula>X7="FR"</formula>
    </cfRule>
    <cfRule type="expression" dxfId="105" priority="335" stopIfTrue="1">
      <formula>X7="MATHS"</formula>
    </cfRule>
    <cfRule type="expression" dxfId="104" priority="336" stopIfTrue="1">
      <formula>X7="H-G-EMC"</formula>
    </cfRule>
  </conditionalFormatting>
  <conditionalFormatting sqref="AA7:AA20">
    <cfRule type="expression" dxfId="103" priority="338">
      <formula>X7="ARTS"</formula>
    </cfRule>
  </conditionalFormatting>
  <conditionalFormatting sqref="AA7:AA20">
    <cfRule type="expression" dxfId="102" priority="340">
      <formula>X7="RÉCRÉ"</formula>
    </cfRule>
  </conditionalFormatting>
  <conditionalFormatting sqref="AA7:AA20">
    <cfRule type="expression" dxfId="101" priority="342">
      <formula>X7="LVE"</formula>
    </cfRule>
  </conditionalFormatting>
  <conditionalFormatting sqref="AA7:AA20">
    <cfRule type="expression" dxfId="100" priority="345">
      <formula>X7="EPS"</formula>
    </cfRule>
    <cfRule type="expression" dxfId="99" priority="346">
      <formula>X7="SCIENCES"</formula>
    </cfRule>
  </conditionalFormatting>
  <conditionalFormatting sqref="Z7:Z20">
    <cfRule type="expression" dxfId="98" priority="350" stopIfTrue="1">
      <formula>X7="FR"</formula>
    </cfRule>
    <cfRule type="expression" dxfId="97" priority="351" stopIfTrue="1">
      <formula>X7="MATHS"</formula>
    </cfRule>
    <cfRule type="expression" dxfId="96" priority="352" stopIfTrue="1">
      <formula>X7="H-G-EMC"</formula>
    </cfRule>
  </conditionalFormatting>
  <conditionalFormatting sqref="Z7:Z20">
    <cfRule type="expression" dxfId="95" priority="354">
      <formula>X7="ARTS"</formula>
    </cfRule>
  </conditionalFormatting>
  <conditionalFormatting sqref="Z7:Z20">
    <cfRule type="expression" dxfId="94" priority="356">
      <formula>X7="RÉCRÉ"</formula>
    </cfRule>
  </conditionalFormatting>
  <conditionalFormatting sqref="Z7:Z20">
    <cfRule type="expression" dxfId="93" priority="358">
      <formula>X7="LVE"</formula>
    </cfRule>
  </conditionalFormatting>
  <conditionalFormatting sqref="Z7:Z20">
    <cfRule type="expression" dxfId="92" priority="361">
      <formula>X7="EPS"</formula>
    </cfRule>
    <cfRule type="expression" dxfId="91" priority="362">
      <formula>X7="SCIENCES"</formula>
    </cfRule>
  </conditionalFormatting>
  <dataValidations count="1">
    <dataValidation type="list" allowBlank="1" showInputMessage="1" showErrorMessage="1" sqref="AJ7:AJ20 C23 BC7:BC14 M23 M7:M20 AJ23 C7:C20 AT23 BE7:BE14 AT7:AT20 W7:W20 W23" xr:uid="{00000000-0002-0000-0000-000000000000}">
      <formula1>$AE$5:$AE$14</formula1>
    </dataValidation>
  </dataValidation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X59"/>
  <sheetViews>
    <sheetView showGridLines="0" showRowColHeaders="0" topLeftCell="B2" zoomScale="115" zoomScaleNormal="115" workbookViewId="0">
      <selection activeCell="P2" sqref="P1:P1048576"/>
    </sheetView>
  </sheetViews>
  <sheetFormatPr baseColWidth="10" defaultColWidth="11.5703125" defaultRowHeight="29.45" customHeight="1" x14ac:dyDescent="0.25"/>
  <cols>
    <col min="1" max="1" width="11.5703125" style="7" hidden="1" customWidth="1"/>
    <col min="2" max="2" width="6.5703125" style="6" customWidth="1"/>
    <col min="3" max="3" width="13.85546875" style="7" hidden="1" customWidth="1"/>
    <col min="4" max="4" width="21.71093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3.28515625" style="7" hidden="1" customWidth="1"/>
    <col min="14" max="14" width="21.7109375" style="7" customWidth="1"/>
    <col min="15" max="15" width="25" style="7" hidden="1" customWidth="1"/>
    <col min="16" max="16" width="21.7109375" style="7" customWidth="1"/>
    <col min="17" max="28" width="25" style="7" hidden="1" customWidth="1"/>
    <col min="29" max="29" width="21.7109375" style="7" customWidth="1"/>
    <col min="30" max="37" width="11.5703125" style="7" hidden="1" customWidth="1"/>
    <col min="38" max="38" width="8.42578125" style="7" hidden="1" customWidth="1"/>
    <col min="39" max="39" width="21.7109375" style="7" customWidth="1"/>
    <col min="40" max="40" width="4.5703125" style="7" customWidth="1"/>
    <col min="41" max="46" width="0" style="7" hidden="1" customWidth="1"/>
    <col min="47" max="47" width="19.140625" style="7" hidden="1" customWidth="1"/>
    <col min="48" max="49" width="13.5703125" style="7" hidden="1" customWidth="1"/>
    <col min="50" max="50" width="21.7109375" style="8" customWidth="1"/>
    <col min="51" max="16384" width="11.5703125" style="7"/>
  </cols>
  <sheetData>
    <row r="1" spans="2:50" ht="29.45" hidden="1" customHeight="1" x14ac:dyDescent="0.25"/>
    <row r="2" spans="2:50" ht="9" customHeight="1" x14ac:dyDescent="0.25"/>
    <row r="3" spans="2:50" ht="29.45" hidden="1" customHeight="1" x14ac:dyDescent="0.25">
      <c r="D3" s="7" t="s">
        <v>16</v>
      </c>
      <c r="E3" s="9">
        <f>M3</f>
        <v>0.35416666666666669</v>
      </c>
      <c r="F3" s="9"/>
      <c r="G3" s="9"/>
      <c r="M3" s="9">
        <v>0.35416666666666669</v>
      </c>
    </row>
    <row r="4" spans="2:50" ht="29.45" hidden="1" customHeight="1" x14ac:dyDescent="0.25">
      <c r="D4" s="7" t="s">
        <v>17</v>
      </c>
      <c r="E4" s="9">
        <f>M4</f>
        <v>0.6875</v>
      </c>
      <c r="M4" s="9">
        <v>0.6875</v>
      </c>
    </row>
    <row r="5" spans="2:50" ht="43.9" customHeight="1" x14ac:dyDescent="0.25">
      <c r="B5" s="104" t="str">
        <f>'EDT1'!B2:BF2</f>
        <v>Emploi du temps 2023-2024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</row>
    <row r="6" spans="2:50" ht="29.45" customHeight="1" thickBot="1" x14ac:dyDescent="0.3">
      <c r="B6" s="10"/>
      <c r="D6" s="74" t="s">
        <v>8</v>
      </c>
      <c r="E6" s="11"/>
      <c r="F6" s="11"/>
      <c r="G6" s="11"/>
      <c r="H6" s="11"/>
      <c r="I6" s="11"/>
      <c r="J6" s="11"/>
      <c r="K6" s="11"/>
      <c r="L6" s="12" t="s">
        <v>15</v>
      </c>
      <c r="M6" s="11"/>
      <c r="N6" s="13" t="s">
        <v>18</v>
      </c>
      <c r="O6" s="11"/>
      <c r="P6" s="75" t="s">
        <v>51</v>
      </c>
      <c r="Q6" s="11"/>
      <c r="R6" s="11"/>
      <c r="S6" s="11"/>
      <c r="T6" s="11"/>
      <c r="U6" s="11"/>
      <c r="V6" s="11" t="s">
        <v>9</v>
      </c>
      <c r="W6" s="11" t="s">
        <v>11</v>
      </c>
      <c r="X6" s="11"/>
      <c r="Y6" s="11"/>
      <c r="Z6" s="11"/>
      <c r="AA6" s="12" t="s">
        <v>15</v>
      </c>
      <c r="AB6" s="11"/>
      <c r="AC6" s="14" t="s">
        <v>24</v>
      </c>
      <c r="AD6" s="11"/>
      <c r="AE6" s="11"/>
      <c r="AF6" s="11"/>
      <c r="AG6" s="11"/>
      <c r="AH6" s="11"/>
      <c r="AI6" s="11"/>
      <c r="AJ6" s="11"/>
      <c r="AK6" s="12" t="s">
        <v>15</v>
      </c>
      <c r="AL6" s="11"/>
      <c r="AM6" s="15" t="s">
        <v>25</v>
      </c>
      <c r="AX6" s="16" t="str">
        <f>'EDT1'!BF6</f>
        <v>Volumes horaires</v>
      </c>
    </row>
    <row r="7" spans="2:50" ht="29.45" customHeight="1" thickTop="1" thickBot="1" x14ac:dyDescent="0.3">
      <c r="B7" s="17">
        <f>'EDT1'!B7</f>
        <v>0.35416666666666669</v>
      </c>
      <c r="C7" s="18" t="str">
        <f>'EDT1'!C7</f>
        <v>FR</v>
      </c>
      <c r="D7" s="19" t="str">
        <f>'EDT1'!D7</f>
        <v>A vous de remplir !</v>
      </c>
      <c r="E7" s="20"/>
      <c r="F7" s="20"/>
      <c r="G7" s="20"/>
      <c r="H7" s="20"/>
      <c r="I7" s="20"/>
      <c r="J7" s="20"/>
      <c r="K7" s="20"/>
      <c r="L7" s="21">
        <f>'EDT1'!B7</f>
        <v>0.35416666666666669</v>
      </c>
      <c r="M7" s="22" t="str">
        <f>'EDT1'!M7</f>
        <v/>
      </c>
      <c r="N7" s="20">
        <f>'EDT1'!N7</f>
        <v>0</v>
      </c>
      <c r="O7" s="20" t="str">
        <f>'EDT1'!W7</f>
        <v/>
      </c>
      <c r="P7" s="20">
        <f>'EDT1'!P7</f>
        <v>0</v>
      </c>
      <c r="Q7" s="20"/>
      <c r="R7" s="20"/>
      <c r="S7" s="20"/>
      <c r="T7" s="20"/>
      <c r="U7" s="20"/>
      <c r="V7" s="20" t="s">
        <v>0</v>
      </c>
      <c r="W7" s="20" t="s">
        <v>7</v>
      </c>
      <c r="X7" s="20"/>
      <c r="Y7" s="20"/>
      <c r="Z7" s="20"/>
      <c r="AA7" s="21">
        <f>'EDT1'!B7</f>
        <v>0.35416666666666669</v>
      </c>
      <c r="AB7" s="22" t="str">
        <f>'EDT1'!AJ7</f>
        <v/>
      </c>
      <c r="AC7" s="20">
        <f>'EDT1'!AK7</f>
        <v>0</v>
      </c>
      <c r="AD7" s="20"/>
      <c r="AE7" s="20"/>
      <c r="AF7" s="20"/>
      <c r="AG7" s="20"/>
      <c r="AH7" s="20"/>
      <c r="AI7" s="20"/>
      <c r="AJ7" s="20"/>
      <c r="AK7" s="23">
        <f>L7</f>
        <v>0.35416666666666669</v>
      </c>
      <c r="AL7" s="22" t="str">
        <f>'EDT1'!AT7</f>
        <v/>
      </c>
      <c r="AM7" s="24">
        <f>'EDT1'!AU7</f>
        <v>0</v>
      </c>
      <c r="AU7" s="7" t="s">
        <v>11</v>
      </c>
      <c r="AV7" s="10">
        <f>SUM(C38+M38+AB38+AL38)</f>
        <v>1.041666666666663E-2</v>
      </c>
      <c r="AW7" s="7" t="s">
        <v>11</v>
      </c>
      <c r="AX7" s="10" t="str">
        <f>'EDT1'!BF7</f>
        <v>FRANÇAIS : h 15</v>
      </c>
    </row>
    <row r="8" spans="2:50" ht="29.45" customHeight="1" thickTop="1" thickBot="1" x14ac:dyDescent="0.3">
      <c r="B8" s="17">
        <f>'EDT1'!B8</f>
        <v>0.36458333333333331</v>
      </c>
      <c r="C8" s="18" t="str">
        <f>'EDT1'!C8</f>
        <v/>
      </c>
      <c r="D8" s="19">
        <f>'EDT1'!D8</f>
        <v>0</v>
      </c>
      <c r="E8" s="20"/>
      <c r="F8" s="20"/>
      <c r="G8" s="20"/>
      <c r="H8" s="20"/>
      <c r="I8" s="20"/>
      <c r="J8" s="20"/>
      <c r="K8" s="20"/>
      <c r="L8" s="21">
        <f t="shared" ref="L8:L21" si="0">B8</f>
        <v>0.36458333333333331</v>
      </c>
      <c r="M8" s="22" t="str">
        <f>'EDT1'!M8</f>
        <v/>
      </c>
      <c r="N8" s="20">
        <f>'EDT1'!N8</f>
        <v>0</v>
      </c>
      <c r="O8" s="20">
        <f>'EDT1'!W8</f>
        <v>0</v>
      </c>
      <c r="P8" s="20">
        <f>'EDT1'!P8</f>
        <v>0</v>
      </c>
      <c r="Q8" s="20"/>
      <c r="R8" s="20"/>
      <c r="S8" s="20"/>
      <c r="T8" s="20"/>
      <c r="U8" s="20"/>
      <c r="V8" s="20" t="s">
        <v>1</v>
      </c>
      <c r="W8" s="20" t="s">
        <v>1</v>
      </c>
      <c r="X8" s="20"/>
      <c r="Y8" s="20"/>
      <c r="Z8" s="20"/>
      <c r="AA8" s="21">
        <f t="shared" ref="AA8:AA21" si="1">B8</f>
        <v>0.36458333333333331</v>
      </c>
      <c r="AB8" s="22">
        <f>'EDT1'!AJ8</f>
        <v>0</v>
      </c>
      <c r="AC8" s="20">
        <f>'EDT1'!AK8</f>
        <v>0</v>
      </c>
      <c r="AD8" s="20"/>
      <c r="AE8" s="20"/>
      <c r="AF8" s="20"/>
      <c r="AG8" s="20"/>
      <c r="AH8" s="20"/>
      <c r="AI8" s="20"/>
      <c r="AJ8" s="20"/>
      <c r="AK8" s="23">
        <f t="shared" ref="AK8:AK21" si="2">L8</f>
        <v>0.36458333333333331</v>
      </c>
      <c r="AL8" s="22" t="str">
        <f>'EDT1'!AT8</f>
        <v/>
      </c>
      <c r="AM8" s="24">
        <f>'EDT1'!AU8</f>
        <v>0</v>
      </c>
      <c r="AU8" s="7" t="s">
        <v>7</v>
      </c>
      <c r="AV8" s="10">
        <f>SUM(D38+N38+AC38+AM38)</f>
        <v>0</v>
      </c>
      <c r="AW8" s="7" t="s">
        <v>7</v>
      </c>
      <c r="AX8" s="10" t="str">
        <f>'EDT1'!BF8</f>
        <v xml:space="preserve">MATHS : h </v>
      </c>
    </row>
    <row r="9" spans="2:50" ht="29.45" customHeight="1" thickTop="1" thickBot="1" x14ac:dyDescent="0.3">
      <c r="B9" s="17">
        <f>'EDT1'!B9</f>
        <v>0.375</v>
      </c>
      <c r="C9" s="18">
        <f>'EDT1'!C9</f>
        <v>0</v>
      </c>
      <c r="D9" s="19">
        <f>'EDT1'!D9</f>
        <v>0</v>
      </c>
      <c r="E9" s="20"/>
      <c r="F9" s="20"/>
      <c r="G9" s="20"/>
      <c r="H9" s="20"/>
      <c r="I9" s="20"/>
      <c r="J9" s="20"/>
      <c r="K9" s="20"/>
      <c r="L9" s="21">
        <f t="shared" si="0"/>
        <v>0.375</v>
      </c>
      <c r="M9" s="22" t="str">
        <f>'EDT1'!M9</f>
        <v/>
      </c>
      <c r="N9" s="20">
        <f>'EDT1'!N9</f>
        <v>0</v>
      </c>
      <c r="O9" s="20" t="str">
        <f>'EDT1'!W9</f>
        <v/>
      </c>
      <c r="P9" s="20">
        <f>'EDT1'!P9</f>
        <v>0</v>
      </c>
      <c r="Q9" s="20"/>
      <c r="R9" s="20"/>
      <c r="S9" s="20"/>
      <c r="T9" s="20"/>
      <c r="U9" s="20"/>
      <c r="V9" s="20" t="s">
        <v>3</v>
      </c>
      <c r="W9" s="20" t="s">
        <v>5</v>
      </c>
      <c r="X9" s="20"/>
      <c r="Y9" s="20"/>
      <c r="Z9" s="20"/>
      <c r="AA9" s="21">
        <f t="shared" si="1"/>
        <v>0.375</v>
      </c>
      <c r="AB9" s="22" t="str">
        <f>'EDT1'!AJ9</f>
        <v/>
      </c>
      <c r="AC9" s="20">
        <f>'EDT1'!AK9</f>
        <v>0</v>
      </c>
      <c r="AD9" s="20"/>
      <c r="AE9" s="20"/>
      <c r="AF9" s="20"/>
      <c r="AG9" s="20"/>
      <c r="AH9" s="20"/>
      <c r="AI9" s="20"/>
      <c r="AJ9" s="20"/>
      <c r="AK9" s="23">
        <f t="shared" si="2"/>
        <v>0.375</v>
      </c>
      <c r="AL9" s="22" t="str">
        <f>'EDT1'!AT9</f>
        <v/>
      </c>
      <c r="AM9" s="24">
        <f>'EDT1'!AU9</f>
        <v>0</v>
      </c>
      <c r="AU9" s="7" t="s">
        <v>1</v>
      </c>
      <c r="AV9" s="10">
        <f>SUM(E38+O38+AD38+AN38)</f>
        <v>0</v>
      </c>
      <c r="AW9" s="7" t="s">
        <v>1</v>
      </c>
      <c r="AX9" s="10" t="str">
        <f>'EDT1'!BF9</f>
        <v xml:space="preserve">LVE : h </v>
      </c>
    </row>
    <row r="10" spans="2:50" ht="29.45" customHeight="1" thickTop="1" thickBot="1" x14ac:dyDescent="0.3">
      <c r="B10" s="17">
        <f>'EDT1'!B10</f>
        <v>0.38541666666666669</v>
      </c>
      <c r="C10" s="18" t="str">
        <f>'EDT1'!C10</f>
        <v/>
      </c>
      <c r="D10" s="19">
        <f>'EDT1'!D10</f>
        <v>0</v>
      </c>
      <c r="E10" s="25"/>
      <c r="F10" s="25"/>
      <c r="G10" s="25"/>
      <c r="H10" s="25"/>
      <c r="I10" s="25"/>
      <c r="J10" s="25"/>
      <c r="K10" s="25"/>
      <c r="L10" s="6">
        <f t="shared" si="0"/>
        <v>0.38541666666666669</v>
      </c>
      <c r="M10" s="22" t="str">
        <f>'EDT1'!M10</f>
        <v/>
      </c>
      <c r="N10" s="20">
        <f>'EDT1'!N10</f>
        <v>0</v>
      </c>
      <c r="O10" s="20" t="str">
        <f>'EDT1'!W10</f>
        <v/>
      </c>
      <c r="P10" s="20">
        <f>'EDT1'!P10</f>
        <v>0</v>
      </c>
      <c r="Q10" s="25"/>
      <c r="R10" s="25"/>
      <c r="S10" s="25"/>
      <c r="T10" s="25"/>
      <c r="U10" s="25"/>
      <c r="V10" s="25" t="s">
        <v>10</v>
      </c>
      <c r="W10" s="25" t="s">
        <v>4</v>
      </c>
      <c r="X10" s="25"/>
      <c r="Y10" s="25"/>
      <c r="Z10" s="25"/>
      <c r="AA10" s="6">
        <f t="shared" si="1"/>
        <v>0.38541666666666669</v>
      </c>
      <c r="AB10" s="22" t="str">
        <f>'EDT1'!AJ10</f>
        <v/>
      </c>
      <c r="AC10" s="20">
        <f>'EDT1'!AK10</f>
        <v>0</v>
      </c>
      <c r="AD10" s="25"/>
      <c r="AE10" s="25"/>
      <c r="AF10" s="25"/>
      <c r="AG10" s="25"/>
      <c r="AH10" s="25"/>
      <c r="AI10" s="25"/>
      <c r="AJ10" s="25"/>
      <c r="AK10" s="26">
        <f t="shared" si="2"/>
        <v>0.38541666666666669</v>
      </c>
      <c r="AL10" s="22" t="str">
        <f>'EDT1'!AT10</f>
        <v/>
      </c>
      <c r="AM10" s="24">
        <f>'EDT1'!AU10</f>
        <v>0</v>
      </c>
      <c r="AU10" s="7" t="s">
        <v>5</v>
      </c>
      <c r="AV10" s="10">
        <f>SUM(F38+P38+AE38+AO38)</f>
        <v>0</v>
      </c>
      <c r="AW10" s="7" t="s">
        <v>5</v>
      </c>
      <c r="AX10" s="10" t="str">
        <f>'EDT1'!BF10</f>
        <v xml:space="preserve">SCIENCES : h </v>
      </c>
    </row>
    <row r="11" spans="2:50" ht="29.45" customHeight="1" thickTop="1" thickBot="1" x14ac:dyDescent="0.3">
      <c r="B11" s="17">
        <f>'EDT1'!B11</f>
        <v>0.41666666666666669</v>
      </c>
      <c r="C11" s="18" t="str">
        <f>'EDT1'!C11</f>
        <v/>
      </c>
      <c r="D11" s="19">
        <f>'EDT1'!D11</f>
        <v>0</v>
      </c>
      <c r="E11" s="25"/>
      <c r="F11" s="25"/>
      <c r="G11" s="25"/>
      <c r="H11" s="25"/>
      <c r="I11" s="25"/>
      <c r="J11" s="25"/>
      <c r="K11" s="25"/>
      <c r="L11" s="6">
        <f t="shared" si="0"/>
        <v>0.41666666666666669</v>
      </c>
      <c r="M11" s="22">
        <f>'EDT1'!M11</f>
        <v>0</v>
      </c>
      <c r="N11" s="20">
        <f>'EDT1'!N11</f>
        <v>0</v>
      </c>
      <c r="O11" s="20" t="str">
        <f>'EDT1'!W11</f>
        <v/>
      </c>
      <c r="P11" s="20">
        <f>'EDT1'!P11</f>
        <v>0</v>
      </c>
      <c r="Q11" s="25"/>
      <c r="R11" s="25"/>
      <c r="S11" s="25"/>
      <c r="T11" s="25"/>
      <c r="U11" s="25"/>
      <c r="V11" s="25" t="s">
        <v>2</v>
      </c>
      <c r="W11" s="25" t="s">
        <v>19</v>
      </c>
      <c r="X11" s="25"/>
      <c r="Y11" s="25"/>
      <c r="Z11" s="25"/>
      <c r="AA11" s="6">
        <f t="shared" si="1"/>
        <v>0.41666666666666669</v>
      </c>
      <c r="AB11" s="22" t="str">
        <f>'EDT1'!AJ11</f>
        <v/>
      </c>
      <c r="AC11" s="20">
        <f>'EDT1'!AK11</f>
        <v>0</v>
      </c>
      <c r="AD11" s="25"/>
      <c r="AE11" s="25"/>
      <c r="AF11" s="25"/>
      <c r="AG11" s="25"/>
      <c r="AH11" s="25"/>
      <c r="AI11" s="25"/>
      <c r="AJ11" s="25"/>
      <c r="AK11" s="26">
        <f t="shared" si="2"/>
        <v>0.41666666666666669</v>
      </c>
      <c r="AL11" s="22" t="str">
        <f>'EDT1'!AT11</f>
        <v/>
      </c>
      <c r="AM11" s="24">
        <f>'EDT1'!AU11</f>
        <v>0</v>
      </c>
      <c r="AU11" s="7" t="s">
        <v>4</v>
      </c>
      <c r="AV11" s="10">
        <f>SUM(G38+Q38+AF38+AP38)</f>
        <v>0</v>
      </c>
      <c r="AW11" s="7" t="s">
        <v>4</v>
      </c>
      <c r="AX11" s="10" t="str">
        <f>'EDT1'!BF11</f>
        <v xml:space="preserve">ARTS : h </v>
      </c>
    </row>
    <row r="12" spans="2:50" ht="29.45" customHeight="1" thickTop="1" thickBot="1" x14ac:dyDescent="0.3">
      <c r="B12" s="17">
        <f>'EDT1'!B12</f>
        <v>0.43055555555555558</v>
      </c>
      <c r="C12" s="18" t="str">
        <f>'EDT1'!C12</f>
        <v/>
      </c>
      <c r="D12" s="19">
        <f>'EDT1'!D12</f>
        <v>0</v>
      </c>
      <c r="E12" s="25"/>
      <c r="F12" s="25"/>
      <c r="G12" s="25"/>
      <c r="H12" s="25"/>
      <c r="I12" s="25"/>
      <c r="J12" s="25"/>
      <c r="K12" s="25"/>
      <c r="L12" s="6">
        <f t="shared" si="0"/>
        <v>0.43055555555555558</v>
      </c>
      <c r="M12" s="22">
        <f>'EDT1'!M12</f>
        <v>0</v>
      </c>
      <c r="N12" s="20">
        <f>'EDT1'!N12</f>
        <v>0</v>
      </c>
      <c r="O12" s="20" t="str">
        <f>'EDT1'!W12</f>
        <v/>
      </c>
      <c r="P12" s="20">
        <f>'EDT1'!P12</f>
        <v>0</v>
      </c>
      <c r="Q12" s="25"/>
      <c r="R12" s="25"/>
      <c r="S12" s="25"/>
      <c r="T12" s="25"/>
      <c r="U12" s="25"/>
      <c r="V12" s="25" t="s">
        <v>6</v>
      </c>
      <c r="W12" s="25" t="s">
        <v>6</v>
      </c>
      <c r="X12" s="25"/>
      <c r="Y12" s="25"/>
      <c r="Z12" s="25"/>
      <c r="AA12" s="6">
        <f t="shared" si="1"/>
        <v>0.43055555555555558</v>
      </c>
      <c r="AB12" s="22" t="str">
        <f>'EDT1'!AJ12</f>
        <v/>
      </c>
      <c r="AC12" s="20">
        <f>'EDT1'!AK12</f>
        <v>0</v>
      </c>
      <c r="AD12" s="25"/>
      <c r="AE12" s="25"/>
      <c r="AF12" s="25"/>
      <c r="AG12" s="25"/>
      <c r="AH12" s="25"/>
      <c r="AI12" s="25"/>
      <c r="AJ12" s="25"/>
      <c r="AK12" s="26">
        <f t="shared" si="2"/>
        <v>0.43055555555555558</v>
      </c>
      <c r="AL12" s="22" t="str">
        <f>'EDT1'!AT12</f>
        <v/>
      </c>
      <c r="AM12" s="24">
        <f>'EDT1'!AU12</f>
        <v>0</v>
      </c>
      <c r="AU12" s="7" t="s">
        <v>19</v>
      </c>
      <c r="AV12" s="10">
        <f>SUM(H38+R38+AQ38+AG38)</f>
        <v>0</v>
      </c>
      <c r="AW12" s="7" t="s">
        <v>19</v>
      </c>
      <c r="AX12" s="10" t="str">
        <f>'EDT1'!BF12</f>
        <v xml:space="preserve">HIST-GÉO-EMC : h </v>
      </c>
    </row>
    <row r="13" spans="2:50" ht="29.45" customHeight="1" thickTop="1" thickBot="1" x14ac:dyDescent="0.3">
      <c r="B13" s="17">
        <f>'EDT1'!B13</f>
        <v>0.47916666666666669</v>
      </c>
      <c r="C13" s="18" t="str">
        <f>'EDT1'!C13</f>
        <v/>
      </c>
      <c r="D13" s="19">
        <f>'EDT1'!D13</f>
        <v>0</v>
      </c>
      <c r="E13" s="25"/>
      <c r="F13" s="25"/>
      <c r="G13" s="25"/>
      <c r="H13" s="25"/>
      <c r="I13" s="25"/>
      <c r="J13" s="25"/>
      <c r="K13" s="25"/>
      <c r="L13" s="6">
        <f t="shared" si="0"/>
        <v>0.47916666666666669</v>
      </c>
      <c r="M13" s="22" t="str">
        <f>'EDT1'!M13</f>
        <v/>
      </c>
      <c r="N13" s="20">
        <f>'EDT1'!N13</f>
        <v>0</v>
      </c>
      <c r="O13" s="20" t="str">
        <f>'EDT1'!W13</f>
        <v/>
      </c>
      <c r="P13" s="20">
        <f>'EDT1'!P13</f>
        <v>0</v>
      </c>
      <c r="Q13" s="25"/>
      <c r="R13" s="25"/>
      <c r="S13" s="25"/>
      <c r="T13" s="25"/>
      <c r="U13" s="25"/>
      <c r="V13" s="25" t="s">
        <v>13</v>
      </c>
      <c r="W13" s="25" t="str">
        <f>UPPER(V13)</f>
        <v>RÉCRÉ</v>
      </c>
      <c r="X13" s="25"/>
      <c r="Y13" s="25"/>
      <c r="Z13" s="25"/>
      <c r="AA13" s="6">
        <f t="shared" si="1"/>
        <v>0.47916666666666669</v>
      </c>
      <c r="AB13" s="22" t="str">
        <f>'EDT1'!AJ13</f>
        <v/>
      </c>
      <c r="AC13" s="20">
        <f>'EDT1'!AK13</f>
        <v>0</v>
      </c>
      <c r="AD13" s="25"/>
      <c r="AE13" s="25"/>
      <c r="AF13" s="25"/>
      <c r="AG13" s="25"/>
      <c r="AH13" s="25"/>
      <c r="AI13" s="25"/>
      <c r="AJ13" s="25"/>
      <c r="AK13" s="26">
        <f t="shared" si="2"/>
        <v>0.47916666666666669</v>
      </c>
      <c r="AL13" s="22" t="str">
        <f>'EDT1'!AT13</f>
        <v/>
      </c>
      <c r="AM13" s="24">
        <f>'EDT1'!AU13</f>
        <v>0</v>
      </c>
      <c r="AU13" s="7" t="s">
        <v>6</v>
      </c>
      <c r="AV13" s="10">
        <f>SUM(I38+S38+AH38+AR38)</f>
        <v>0</v>
      </c>
      <c r="AW13" s="7" t="s">
        <v>6</v>
      </c>
      <c r="AX13" s="10" t="str">
        <f>'EDT1'!BF13</f>
        <v xml:space="preserve">EPS : h </v>
      </c>
    </row>
    <row r="14" spans="2:50" ht="29.45" customHeight="1" thickTop="1" thickBot="1" x14ac:dyDescent="0.3">
      <c r="B14" s="17">
        <f>'EDT1'!B14</f>
        <v>0.5</v>
      </c>
      <c r="C14" s="18" t="str">
        <f>'EDT1'!C14</f>
        <v/>
      </c>
      <c r="D14" s="19">
        <f>'EDT1'!D14</f>
        <v>0</v>
      </c>
      <c r="E14" s="25"/>
      <c r="F14" s="25"/>
      <c r="G14" s="25"/>
      <c r="H14" s="25"/>
      <c r="I14" s="25"/>
      <c r="J14" s="25"/>
      <c r="K14" s="25"/>
      <c r="L14" s="6">
        <f t="shared" si="0"/>
        <v>0.5</v>
      </c>
      <c r="M14" s="22">
        <f>'EDT1'!M14</f>
        <v>0</v>
      </c>
      <c r="N14" s="20">
        <f>'EDT1'!N14</f>
        <v>0</v>
      </c>
      <c r="O14" s="20">
        <f>'EDT1'!W14</f>
        <v>0</v>
      </c>
      <c r="P14" s="20">
        <f>'EDT1'!P14</f>
        <v>0</v>
      </c>
      <c r="Q14" s="25"/>
      <c r="R14" s="25"/>
      <c r="S14" s="25"/>
      <c r="T14" s="25"/>
      <c r="U14" s="25"/>
      <c r="V14" s="25"/>
      <c r="W14" s="25" t="str">
        <f>UPPER(V14)</f>
        <v/>
      </c>
      <c r="X14" s="25"/>
      <c r="Y14" s="25"/>
      <c r="Z14" s="25"/>
      <c r="AA14" s="6">
        <f t="shared" si="1"/>
        <v>0.5</v>
      </c>
      <c r="AB14" s="22">
        <f>'EDT1'!AJ14</f>
        <v>0</v>
      </c>
      <c r="AC14" s="20">
        <f>'EDT1'!AK14</f>
        <v>0</v>
      </c>
      <c r="AD14" s="25"/>
      <c r="AE14" s="25"/>
      <c r="AF14" s="25"/>
      <c r="AG14" s="25"/>
      <c r="AH14" s="25"/>
      <c r="AI14" s="25"/>
      <c r="AJ14" s="25"/>
      <c r="AK14" s="26">
        <f t="shared" si="2"/>
        <v>0.5</v>
      </c>
      <c r="AL14" s="22">
        <f>'EDT1'!AT14</f>
        <v>0</v>
      </c>
      <c r="AM14" s="24">
        <f>'EDT1'!AU14</f>
        <v>0</v>
      </c>
      <c r="AU14" s="7" t="s">
        <v>14</v>
      </c>
      <c r="AV14" s="10">
        <f>SUM(J38+T38+AI38+AS38)</f>
        <v>0</v>
      </c>
      <c r="AW14" s="7" t="s">
        <v>14</v>
      </c>
      <c r="AX14" s="10" t="str">
        <f>'EDT1'!BF14</f>
        <v xml:space="preserve">RÉCRÉATIONS : h </v>
      </c>
    </row>
    <row r="15" spans="2:50" ht="29.45" customHeight="1" thickTop="1" thickBot="1" x14ac:dyDescent="0.3">
      <c r="B15" s="17">
        <f>'EDT1'!B15</f>
        <v>0.58333333333333337</v>
      </c>
      <c r="C15" s="18" t="str">
        <f>'EDT1'!C15</f>
        <v/>
      </c>
      <c r="D15" s="19">
        <f>'EDT1'!D15</f>
        <v>0</v>
      </c>
      <c r="E15" s="25"/>
      <c r="F15" s="25"/>
      <c r="G15" s="25"/>
      <c r="H15" s="25"/>
      <c r="I15" s="25"/>
      <c r="J15" s="25"/>
      <c r="K15" s="25"/>
      <c r="L15" s="6">
        <f t="shared" si="0"/>
        <v>0.58333333333333337</v>
      </c>
      <c r="M15" s="22" t="str">
        <f>'EDT1'!M15</f>
        <v/>
      </c>
      <c r="N15" s="20">
        <f>'EDT1'!N15</f>
        <v>0</v>
      </c>
      <c r="O15" s="20" t="str">
        <f>'EDT1'!W15</f>
        <v/>
      </c>
      <c r="P15" s="20">
        <f>'EDT1'!P15</f>
        <v>0</v>
      </c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6">
        <f t="shared" si="1"/>
        <v>0.58333333333333337</v>
      </c>
      <c r="AB15" s="22" t="str">
        <f>'EDT1'!AJ15</f>
        <v/>
      </c>
      <c r="AC15" s="20">
        <f>'EDT1'!AK15</f>
        <v>0</v>
      </c>
      <c r="AD15" s="25"/>
      <c r="AE15" s="25"/>
      <c r="AF15" s="25"/>
      <c r="AG15" s="25"/>
      <c r="AH15" s="25"/>
      <c r="AI15" s="25"/>
      <c r="AJ15" s="25"/>
      <c r="AK15" s="26">
        <f t="shared" si="2"/>
        <v>0.58333333333333337</v>
      </c>
      <c r="AL15" s="22" t="str">
        <f>'EDT1'!AT15</f>
        <v/>
      </c>
      <c r="AM15" s="24">
        <f>'EDT1'!AU15</f>
        <v>0</v>
      </c>
      <c r="AU15" s="7" t="s">
        <v>26</v>
      </c>
      <c r="AV15" s="27">
        <f>SUM(AV7+AV8+AV9+AV10+AV11+AV12+AV13+AV14)</f>
        <v>1.041666666666663E-2</v>
      </c>
      <c r="AW15" s="7" t="s">
        <v>26</v>
      </c>
      <c r="AX15" s="30" t="str">
        <f>'EDT1'!BF15</f>
        <v>TOTAL : 0h15</v>
      </c>
    </row>
    <row r="16" spans="2:50" ht="29.45" customHeight="1" thickTop="1" thickBot="1" x14ac:dyDescent="0.3">
      <c r="B16" s="17">
        <f>'EDT1'!B16</f>
        <v>0.59375</v>
      </c>
      <c r="C16" s="18" t="str">
        <f>'EDT1'!C16</f>
        <v/>
      </c>
      <c r="D16" s="19">
        <f>'EDT1'!D16</f>
        <v>0</v>
      </c>
      <c r="E16" s="25"/>
      <c r="F16" s="25"/>
      <c r="G16" s="25"/>
      <c r="H16" s="25"/>
      <c r="I16" s="25"/>
      <c r="J16" s="25"/>
      <c r="K16" s="25"/>
      <c r="L16" s="6">
        <f t="shared" si="0"/>
        <v>0.59375</v>
      </c>
      <c r="M16" s="22" t="str">
        <f>'EDT1'!M16</f>
        <v/>
      </c>
      <c r="N16" s="20">
        <f>'EDT1'!N16</f>
        <v>0</v>
      </c>
      <c r="O16" s="20" t="str">
        <f>'EDT1'!W16</f>
        <v/>
      </c>
      <c r="P16" s="20">
        <f>'EDT1'!P16</f>
        <v>0</v>
      </c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6">
        <f t="shared" si="1"/>
        <v>0.59375</v>
      </c>
      <c r="AB16" s="22" t="str">
        <f>'EDT1'!AJ16</f>
        <v/>
      </c>
      <c r="AC16" s="20">
        <f>'EDT1'!AK16</f>
        <v>0</v>
      </c>
      <c r="AD16" s="25"/>
      <c r="AE16" s="25"/>
      <c r="AF16" s="25"/>
      <c r="AG16" s="25"/>
      <c r="AH16" s="25"/>
      <c r="AI16" s="25"/>
      <c r="AJ16" s="25"/>
      <c r="AK16" s="26">
        <f t="shared" si="2"/>
        <v>0.59375</v>
      </c>
      <c r="AL16" s="22" t="str">
        <f>'EDT1'!AT16</f>
        <v/>
      </c>
      <c r="AM16" s="24">
        <f>'EDT1'!AU16</f>
        <v>0</v>
      </c>
    </row>
    <row r="17" spans="2:45" ht="29.45" customHeight="1" thickTop="1" thickBot="1" x14ac:dyDescent="0.3">
      <c r="B17" s="17">
        <f>'EDT1'!B17</f>
        <v>0.60416666666666663</v>
      </c>
      <c r="C17" s="18">
        <f>'EDT1'!C17</f>
        <v>0</v>
      </c>
      <c r="D17" s="19">
        <f>'EDT1'!D17</f>
        <v>0</v>
      </c>
      <c r="E17" s="25"/>
      <c r="F17" s="25"/>
      <c r="G17" s="25"/>
      <c r="H17" s="25"/>
      <c r="I17" s="25"/>
      <c r="J17" s="25"/>
      <c r="K17" s="25"/>
      <c r="L17" s="6">
        <f t="shared" si="0"/>
        <v>0.60416666666666663</v>
      </c>
      <c r="M17" s="22">
        <f>'EDT1'!M17</f>
        <v>0</v>
      </c>
      <c r="N17" s="20">
        <f>'EDT1'!N17</f>
        <v>0</v>
      </c>
      <c r="O17" s="20">
        <f>'EDT1'!W17</f>
        <v>0</v>
      </c>
      <c r="P17" s="20">
        <f>'EDT1'!P17</f>
        <v>0</v>
      </c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6">
        <f t="shared" si="1"/>
        <v>0.60416666666666663</v>
      </c>
      <c r="AB17" s="22">
        <f>'EDT1'!AJ17</f>
        <v>0</v>
      </c>
      <c r="AC17" s="20">
        <f>'EDT1'!AK17</f>
        <v>0</v>
      </c>
      <c r="AD17" s="25"/>
      <c r="AE17" s="25"/>
      <c r="AF17" s="25"/>
      <c r="AG17" s="25"/>
      <c r="AH17" s="25"/>
      <c r="AI17" s="25"/>
      <c r="AJ17" s="25"/>
      <c r="AK17" s="26">
        <f t="shared" si="2"/>
        <v>0.60416666666666663</v>
      </c>
      <c r="AL17" s="22">
        <f>'EDT1'!AT17</f>
        <v>0</v>
      </c>
      <c r="AM17" s="24">
        <f>'EDT1'!AU17</f>
        <v>0</v>
      </c>
    </row>
    <row r="18" spans="2:45" ht="29.45" customHeight="1" thickTop="1" thickBot="1" x14ac:dyDescent="0.3">
      <c r="B18" s="17">
        <f>'EDT1'!B18</f>
        <v>0.625</v>
      </c>
      <c r="C18" s="18">
        <f>'EDT1'!C18</f>
        <v>0</v>
      </c>
      <c r="D18" s="19" t="str">
        <f>'EDT1'!D18</f>
        <v xml:space="preserve"> </v>
      </c>
      <c r="E18" s="25"/>
      <c r="F18" s="25"/>
      <c r="G18" s="25"/>
      <c r="H18" s="25"/>
      <c r="I18" s="25"/>
      <c r="J18" s="25"/>
      <c r="K18" s="25"/>
      <c r="L18" s="6">
        <f t="shared" ref="L18" si="3">B18</f>
        <v>0.625</v>
      </c>
      <c r="M18" s="22">
        <f>'EDT1'!M18</f>
        <v>0</v>
      </c>
      <c r="N18" s="20">
        <f>'EDT1'!N18</f>
        <v>0</v>
      </c>
      <c r="O18" s="20">
        <f>'EDT1'!W18</f>
        <v>0</v>
      </c>
      <c r="P18" s="20">
        <f>'EDT1'!P18</f>
        <v>0</v>
      </c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6">
        <f t="shared" ref="AA18" si="4">B18</f>
        <v>0.625</v>
      </c>
      <c r="AB18" s="22">
        <f>'EDT1'!AJ18</f>
        <v>0</v>
      </c>
      <c r="AC18" s="20" t="str">
        <f>'EDT1'!AK18</f>
        <v xml:space="preserve"> </v>
      </c>
      <c r="AD18" s="25"/>
      <c r="AE18" s="25"/>
      <c r="AF18" s="25"/>
      <c r="AG18" s="25"/>
      <c r="AH18" s="25"/>
      <c r="AI18" s="25"/>
      <c r="AJ18" s="25"/>
      <c r="AK18" s="26">
        <f t="shared" ref="AK18" si="5">L18</f>
        <v>0.625</v>
      </c>
      <c r="AL18" s="22">
        <f>'EDT1'!AT18</f>
        <v>0</v>
      </c>
      <c r="AM18" s="24">
        <f>'EDT1'!AU18</f>
        <v>0</v>
      </c>
    </row>
    <row r="19" spans="2:45" ht="29.45" customHeight="1" thickTop="1" thickBot="1" x14ac:dyDescent="0.3">
      <c r="B19" s="17">
        <f>'EDT1'!B19</f>
        <v>0.63888888888888895</v>
      </c>
      <c r="C19" s="18" t="str">
        <f>'EDT1'!C19</f>
        <v/>
      </c>
      <c r="D19" s="19">
        <f>'EDT1'!D19</f>
        <v>0</v>
      </c>
      <c r="E19" s="25"/>
      <c r="F19" s="25"/>
      <c r="G19" s="25"/>
      <c r="H19" s="25"/>
      <c r="I19" s="25"/>
      <c r="J19" s="25"/>
      <c r="K19" s="25"/>
      <c r="L19" s="6">
        <f t="shared" si="0"/>
        <v>0.63888888888888895</v>
      </c>
      <c r="M19" s="22" t="str">
        <f>'EDT1'!M19</f>
        <v/>
      </c>
      <c r="N19" s="20">
        <f>'EDT1'!N19</f>
        <v>0</v>
      </c>
      <c r="O19" s="20" t="str">
        <f>'EDT1'!W19</f>
        <v/>
      </c>
      <c r="P19" s="20">
        <f>'EDT1'!P19</f>
        <v>0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6">
        <f t="shared" si="1"/>
        <v>0.63888888888888895</v>
      </c>
      <c r="AB19" s="22" t="str">
        <f>'EDT1'!AJ19</f>
        <v/>
      </c>
      <c r="AC19" s="20">
        <f>'EDT1'!AK19</f>
        <v>0</v>
      </c>
      <c r="AD19" s="25"/>
      <c r="AE19" s="25"/>
      <c r="AF19" s="25"/>
      <c r="AG19" s="25"/>
      <c r="AH19" s="25"/>
      <c r="AI19" s="25"/>
      <c r="AJ19" s="25"/>
      <c r="AK19" s="26">
        <f t="shared" si="2"/>
        <v>0.63888888888888895</v>
      </c>
      <c r="AL19" s="22">
        <f>'EDT1'!AT19</f>
        <v>0</v>
      </c>
      <c r="AM19" s="24">
        <f>'EDT1'!AU19</f>
        <v>0</v>
      </c>
    </row>
    <row r="20" spans="2:45" ht="29.45" customHeight="1" thickTop="1" thickBot="1" x14ac:dyDescent="0.3">
      <c r="B20" s="17">
        <f>'EDT1'!B20</f>
        <v>0.66319444444444442</v>
      </c>
      <c r="C20" s="18" t="str">
        <f>'EDT1'!C20</f>
        <v/>
      </c>
      <c r="D20" s="19" t="str">
        <f>'EDT1'!D20</f>
        <v xml:space="preserve"> </v>
      </c>
      <c r="E20" s="25"/>
      <c r="F20" s="25"/>
      <c r="G20" s="25"/>
      <c r="H20" s="25"/>
      <c r="I20" s="25"/>
      <c r="J20" s="25"/>
      <c r="K20" s="25"/>
      <c r="L20" s="6">
        <f t="shared" si="0"/>
        <v>0.66319444444444442</v>
      </c>
      <c r="M20" s="22" t="str">
        <f>'EDT1'!M20</f>
        <v/>
      </c>
      <c r="N20" s="20" t="str">
        <f>'EDT1'!N20</f>
        <v xml:space="preserve"> </v>
      </c>
      <c r="O20" s="20" t="str">
        <f>'EDT1'!W20</f>
        <v/>
      </c>
      <c r="P20" s="20">
        <f>'EDT1'!P20</f>
        <v>0</v>
      </c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6">
        <f t="shared" si="1"/>
        <v>0.66319444444444442</v>
      </c>
      <c r="AB20" s="22" t="str">
        <f>'EDT1'!AJ20</f>
        <v/>
      </c>
      <c r="AC20" s="20">
        <f>'EDT1'!AK20</f>
        <v>0</v>
      </c>
      <c r="AD20" s="25"/>
      <c r="AE20" s="25"/>
      <c r="AF20" s="25"/>
      <c r="AG20" s="25"/>
      <c r="AH20" s="25"/>
      <c r="AI20" s="25"/>
      <c r="AJ20" s="25"/>
      <c r="AK20" s="26">
        <f t="shared" si="2"/>
        <v>0.66319444444444442</v>
      </c>
      <c r="AL20" s="22" t="str">
        <f>'EDT1'!AT20</f>
        <v/>
      </c>
      <c r="AM20" s="24">
        <f>'EDT1'!AU20</f>
        <v>0</v>
      </c>
    </row>
    <row r="21" spans="2:45" ht="29.45" hidden="1" customHeight="1" thickTop="1" x14ac:dyDescent="0.25">
      <c r="B21" s="10">
        <f>'EDT1'!B21</f>
        <v>0.6875</v>
      </c>
      <c r="L21" s="6">
        <f t="shared" si="0"/>
        <v>0.6875</v>
      </c>
      <c r="AA21" s="6">
        <f t="shared" si="1"/>
        <v>0.6875</v>
      </c>
      <c r="AK21" s="6">
        <f t="shared" si="2"/>
        <v>0.6875</v>
      </c>
    </row>
    <row r="22" spans="2:45" ht="29.45" hidden="1" customHeight="1" x14ac:dyDescent="0.25">
      <c r="B22" s="97" t="s">
        <v>8</v>
      </c>
      <c r="C22" s="97"/>
      <c r="D22" s="97"/>
      <c r="E22" s="97"/>
      <c r="F22" s="97"/>
      <c r="G22" s="97"/>
      <c r="H22" s="97"/>
      <c r="I22" s="97"/>
      <c r="J22" s="97"/>
      <c r="L22" s="103" t="s">
        <v>18</v>
      </c>
      <c r="M22" s="103"/>
      <c r="N22" s="103"/>
      <c r="O22" s="103"/>
      <c r="P22" s="103"/>
      <c r="Q22" s="103"/>
      <c r="R22" s="103"/>
      <c r="S22" s="103"/>
      <c r="T22" s="103"/>
      <c r="AA22" s="99" t="s">
        <v>24</v>
      </c>
      <c r="AB22" s="99"/>
      <c r="AC22" s="99"/>
      <c r="AD22" s="99"/>
      <c r="AE22" s="99"/>
      <c r="AF22" s="99"/>
      <c r="AG22" s="99"/>
      <c r="AH22" s="99"/>
      <c r="AI22" s="99"/>
      <c r="AK22" s="100" t="s">
        <v>25</v>
      </c>
      <c r="AL22" s="100"/>
      <c r="AM22" s="100"/>
      <c r="AN22" s="100"/>
      <c r="AO22" s="100"/>
      <c r="AP22" s="100"/>
      <c r="AQ22" s="100"/>
      <c r="AR22" s="100"/>
      <c r="AS22" s="100"/>
    </row>
    <row r="23" spans="2:45" ht="29.45" hidden="1" customHeight="1" x14ac:dyDescent="0.25">
      <c r="B23" s="28"/>
      <c r="C23" s="16" t="s">
        <v>11</v>
      </c>
      <c r="D23" s="16" t="s">
        <v>7</v>
      </c>
      <c r="E23" s="16" t="s">
        <v>1</v>
      </c>
      <c r="F23" s="16" t="s">
        <v>12</v>
      </c>
      <c r="G23" s="16" t="s">
        <v>4</v>
      </c>
      <c r="H23" s="16" t="s">
        <v>19</v>
      </c>
      <c r="I23" s="16" t="s">
        <v>6</v>
      </c>
      <c r="J23" s="16" t="s">
        <v>20</v>
      </c>
      <c r="L23" s="28"/>
      <c r="M23" s="16" t="s">
        <v>11</v>
      </c>
      <c r="N23" s="16" t="s">
        <v>7</v>
      </c>
      <c r="O23" s="16" t="s">
        <v>1</v>
      </c>
      <c r="P23" s="16" t="s">
        <v>12</v>
      </c>
      <c r="Q23" s="16" t="s">
        <v>4</v>
      </c>
      <c r="R23" s="16" t="s">
        <v>19</v>
      </c>
      <c r="S23" s="16" t="s">
        <v>6</v>
      </c>
      <c r="T23" s="16" t="s">
        <v>20</v>
      </c>
      <c r="AA23" s="28"/>
      <c r="AB23" s="16" t="s">
        <v>11</v>
      </c>
      <c r="AC23" s="16" t="s">
        <v>7</v>
      </c>
      <c r="AD23" s="16" t="s">
        <v>1</v>
      </c>
      <c r="AE23" s="16" t="s">
        <v>12</v>
      </c>
      <c r="AF23" s="16" t="s">
        <v>4</v>
      </c>
      <c r="AG23" s="16" t="s">
        <v>19</v>
      </c>
      <c r="AH23" s="16" t="s">
        <v>6</v>
      </c>
      <c r="AI23" s="16" t="s">
        <v>20</v>
      </c>
      <c r="AK23" s="28"/>
      <c r="AL23" s="16" t="s">
        <v>11</v>
      </c>
      <c r="AM23" s="16" t="s">
        <v>7</v>
      </c>
      <c r="AN23" s="16" t="s">
        <v>1</v>
      </c>
      <c r="AO23" s="16" t="s">
        <v>12</v>
      </c>
      <c r="AP23" s="16" t="s">
        <v>4</v>
      </c>
      <c r="AQ23" s="16" t="s">
        <v>19</v>
      </c>
      <c r="AR23" s="16" t="s">
        <v>6</v>
      </c>
      <c r="AS23" s="16" t="s">
        <v>20</v>
      </c>
    </row>
    <row r="24" spans="2:45" ht="29.45" hidden="1" customHeight="1" x14ac:dyDescent="0.25">
      <c r="B24" s="29">
        <v>1</v>
      </c>
      <c r="C24" s="30">
        <f t="shared" ref="C24:C30" si="6">IF($C7="FR",$B8-$B7,0)</f>
        <v>1.041666666666663E-2</v>
      </c>
      <c r="D24" s="30">
        <f t="shared" ref="D24:D30" si="7">IF($C7="MATHS",$B8-$B7,0)</f>
        <v>0</v>
      </c>
      <c r="E24" s="30">
        <f t="shared" ref="E24:E30" si="8">IF($C7="LVE",$B8-$B7,0)</f>
        <v>0</v>
      </c>
      <c r="F24" s="30">
        <f>IF($C7="SCIENCES",$B8-$B7,0)</f>
        <v>0</v>
      </c>
      <c r="G24" s="30">
        <f t="shared" ref="G24:G30" si="9">IF($C7="ARTS",$B8-$B7,0)</f>
        <v>0</v>
      </c>
      <c r="H24" s="30">
        <f t="shared" ref="H24:H30" si="10">IF($C7="H-G-EMC",$B8-$B7,0)</f>
        <v>0</v>
      </c>
      <c r="I24" s="30">
        <f t="shared" ref="I24:I30" si="11">IF($C7="EPS",$B8-$B7,0)</f>
        <v>0</v>
      </c>
      <c r="J24" s="30">
        <f t="shared" ref="J24:J30" si="12">IF($C7="RÉCRÉ",$B8-$B7,0)</f>
        <v>0</v>
      </c>
      <c r="L24" s="29">
        <v>1</v>
      </c>
      <c r="M24" s="30">
        <f t="shared" ref="M24:M33" si="13">IF($M7="FR",$L8-$L7,0)</f>
        <v>0</v>
      </c>
      <c r="N24" s="30">
        <f t="shared" ref="N24:N33" si="14">IF($M7="MATHS",$L8-$L7,0)</f>
        <v>0</v>
      </c>
      <c r="O24" s="30">
        <f t="shared" ref="O24:O33" si="15">IF($M7="LVE",$L8-$L7,0)</f>
        <v>0</v>
      </c>
      <c r="P24" s="30">
        <f t="shared" ref="P24:P33" si="16">IF($M7="SCIENCES",$L8-$L7,0)</f>
        <v>0</v>
      </c>
      <c r="Q24" s="30">
        <f t="shared" ref="Q24:Q33" si="17">IF($M7="ARTS",$L8-$L7,0)</f>
        <v>0</v>
      </c>
      <c r="R24" s="30">
        <f t="shared" ref="R24:R33" si="18">IF($M7="H-G-EMC",$L8-$L7,0)</f>
        <v>0</v>
      </c>
      <c r="S24" s="30">
        <f t="shared" ref="S24:S33" si="19">IF($M7="EPS",$L8-$L7,0)</f>
        <v>0</v>
      </c>
      <c r="T24" s="30">
        <f t="shared" ref="T24:T33" si="20">IF($M7="RÉCRÉ",$L8-$L7,0)</f>
        <v>0</v>
      </c>
      <c r="AA24" s="29">
        <v>1</v>
      </c>
      <c r="AB24" s="30">
        <f t="shared" ref="AB24:AB33" si="21">IF($AB7="FR",$AA8-$AA7,0)</f>
        <v>0</v>
      </c>
      <c r="AC24" s="30">
        <f t="shared" ref="AC24:AC33" si="22">IF($AB7="MATHS",$AA8-$AA7,0)</f>
        <v>0</v>
      </c>
      <c r="AD24" s="30">
        <f t="shared" ref="AD24:AD33" si="23">IF($AB7="LVE",$AA8-$AA7,0)</f>
        <v>0</v>
      </c>
      <c r="AE24" s="30">
        <f t="shared" ref="AE24:AE33" si="24">IF($AB7="SCIENCES",$AA8-$AA7,0)</f>
        <v>0</v>
      </c>
      <c r="AF24" s="30">
        <f t="shared" ref="AF24:AF33" si="25">IF($AB7="ARTS",$AA8-$AA7,0)</f>
        <v>0</v>
      </c>
      <c r="AG24" s="30">
        <f t="shared" ref="AG24:AG33" si="26">IF($AB7="H-G-EMC",$AA8-$AA7,0)</f>
        <v>0</v>
      </c>
      <c r="AH24" s="30">
        <f t="shared" ref="AH24:AH33" si="27">IF($AB7="EPS",$AA8-$AA7,0)</f>
        <v>0</v>
      </c>
      <c r="AI24" s="30">
        <f t="shared" ref="AI24:AI33" si="28">IF($AB7="RÉCRÉ",$AA8-$AA7,0)</f>
        <v>0</v>
      </c>
      <c r="AK24" s="29">
        <v>1</v>
      </c>
      <c r="AL24" s="30">
        <f t="shared" ref="AL24:AL33" si="29">IF($AL7="FR",$AK8-$AK7,0)</f>
        <v>0</v>
      </c>
      <c r="AM24" s="30">
        <f t="shared" ref="AM24:AM33" si="30">IF($AL7="MATHS",$AK8-$AK7,0)</f>
        <v>0</v>
      </c>
      <c r="AN24" s="30">
        <f t="shared" ref="AN24:AN33" si="31">IF($AL7="LVE",$AK8-$AK7,0)</f>
        <v>0</v>
      </c>
      <c r="AO24" s="30">
        <f t="shared" ref="AO24:AO33" si="32">IF($AL7="SCIENCES",$AK8-$AK7,0)</f>
        <v>0</v>
      </c>
      <c r="AP24" s="30">
        <f>IF($AL7="ARTS",$AK8-$AK7,0)</f>
        <v>0</v>
      </c>
      <c r="AQ24" s="30">
        <f t="shared" ref="AQ24:AQ33" si="33">IF($AL7="H-G-EMC",$AK8-$AK7,0)</f>
        <v>0</v>
      </c>
      <c r="AR24" s="30">
        <f t="shared" ref="AR24:AR33" si="34">IF($AL7="EPS",$AK8-$AK7,0)</f>
        <v>0</v>
      </c>
      <c r="AS24" s="30">
        <f t="shared" ref="AS24:AS33" si="35">IF($AL7="RÉCRÉ",$AK8-$AK7,0)</f>
        <v>0</v>
      </c>
    </row>
    <row r="25" spans="2:45" ht="29.45" hidden="1" customHeight="1" x14ac:dyDescent="0.25">
      <c r="B25" s="29">
        <f>B24+1</f>
        <v>2</v>
      </c>
      <c r="C25" s="30">
        <f t="shared" si="6"/>
        <v>0</v>
      </c>
      <c r="D25" s="30">
        <f t="shared" si="7"/>
        <v>0</v>
      </c>
      <c r="E25" s="30">
        <f t="shared" si="8"/>
        <v>0</v>
      </c>
      <c r="F25" s="30">
        <f t="shared" ref="F25:F30" si="36">IF($C8="SC",$B9-$B8,0)</f>
        <v>0</v>
      </c>
      <c r="G25" s="30">
        <f t="shared" si="9"/>
        <v>0</v>
      </c>
      <c r="H25" s="30">
        <f t="shared" si="10"/>
        <v>0</v>
      </c>
      <c r="I25" s="30">
        <f t="shared" si="11"/>
        <v>0</v>
      </c>
      <c r="J25" s="30">
        <f t="shared" si="12"/>
        <v>0</v>
      </c>
      <c r="L25" s="29">
        <f t="shared" ref="L25:L30" si="37">L24+1</f>
        <v>2</v>
      </c>
      <c r="M25" s="30">
        <f t="shared" si="13"/>
        <v>0</v>
      </c>
      <c r="N25" s="30">
        <f t="shared" si="14"/>
        <v>0</v>
      </c>
      <c r="O25" s="30">
        <f t="shared" si="15"/>
        <v>0</v>
      </c>
      <c r="P25" s="30">
        <f t="shared" si="16"/>
        <v>0</v>
      </c>
      <c r="Q25" s="30">
        <f t="shared" si="17"/>
        <v>0</v>
      </c>
      <c r="R25" s="30">
        <f t="shared" si="18"/>
        <v>0</v>
      </c>
      <c r="S25" s="30">
        <f t="shared" si="19"/>
        <v>0</v>
      </c>
      <c r="T25" s="30">
        <f t="shared" si="20"/>
        <v>0</v>
      </c>
      <c r="AA25" s="29">
        <f t="shared" ref="AA25:AA30" si="38">AA24+1</f>
        <v>2</v>
      </c>
      <c r="AB25" s="30">
        <f t="shared" si="21"/>
        <v>0</v>
      </c>
      <c r="AC25" s="30">
        <f t="shared" si="22"/>
        <v>0</v>
      </c>
      <c r="AD25" s="30">
        <f t="shared" si="23"/>
        <v>0</v>
      </c>
      <c r="AE25" s="30">
        <f t="shared" si="24"/>
        <v>0</v>
      </c>
      <c r="AF25" s="30">
        <f t="shared" si="25"/>
        <v>0</v>
      </c>
      <c r="AG25" s="30">
        <f t="shared" si="26"/>
        <v>0</v>
      </c>
      <c r="AH25" s="30">
        <f t="shared" si="27"/>
        <v>0</v>
      </c>
      <c r="AI25" s="30">
        <f t="shared" si="28"/>
        <v>0</v>
      </c>
      <c r="AK25" s="29">
        <f t="shared" ref="AK25:AK30" si="39">AK24+1</f>
        <v>2</v>
      </c>
      <c r="AL25" s="30">
        <f t="shared" si="29"/>
        <v>0</v>
      </c>
      <c r="AM25" s="30">
        <f t="shared" si="30"/>
        <v>0</v>
      </c>
      <c r="AN25" s="30">
        <f t="shared" si="31"/>
        <v>0</v>
      </c>
      <c r="AO25" s="30">
        <f t="shared" si="32"/>
        <v>0</v>
      </c>
      <c r="AP25" s="30">
        <f t="shared" ref="AP25:AP33" si="40">IF($AL8="SC",$AK9-$AK8,0)</f>
        <v>0</v>
      </c>
      <c r="AQ25" s="30">
        <f t="shared" si="33"/>
        <v>0</v>
      </c>
      <c r="AR25" s="30">
        <f t="shared" si="34"/>
        <v>0</v>
      </c>
      <c r="AS25" s="30">
        <f t="shared" si="35"/>
        <v>0</v>
      </c>
    </row>
    <row r="26" spans="2:45" ht="29.45" hidden="1" customHeight="1" x14ac:dyDescent="0.25">
      <c r="B26" s="29">
        <f t="shared" ref="B26:B37" si="41">B25+1</f>
        <v>3</v>
      </c>
      <c r="C26" s="30">
        <f t="shared" si="6"/>
        <v>0</v>
      </c>
      <c r="D26" s="30">
        <f t="shared" si="7"/>
        <v>0</v>
      </c>
      <c r="E26" s="30">
        <f t="shared" si="8"/>
        <v>0</v>
      </c>
      <c r="F26" s="30">
        <f t="shared" si="36"/>
        <v>0</v>
      </c>
      <c r="G26" s="30">
        <f t="shared" si="9"/>
        <v>0</v>
      </c>
      <c r="H26" s="30">
        <f t="shared" si="10"/>
        <v>0</v>
      </c>
      <c r="I26" s="30">
        <f t="shared" si="11"/>
        <v>0</v>
      </c>
      <c r="J26" s="30">
        <f t="shared" si="12"/>
        <v>0</v>
      </c>
      <c r="L26" s="29">
        <f t="shared" si="37"/>
        <v>3</v>
      </c>
      <c r="M26" s="30">
        <f t="shared" si="13"/>
        <v>0</v>
      </c>
      <c r="N26" s="30">
        <f t="shared" si="14"/>
        <v>0</v>
      </c>
      <c r="O26" s="30">
        <f t="shared" si="15"/>
        <v>0</v>
      </c>
      <c r="P26" s="30">
        <f t="shared" si="16"/>
        <v>0</v>
      </c>
      <c r="Q26" s="30">
        <f t="shared" si="17"/>
        <v>0</v>
      </c>
      <c r="R26" s="30">
        <f t="shared" si="18"/>
        <v>0</v>
      </c>
      <c r="S26" s="30">
        <f t="shared" si="19"/>
        <v>0</v>
      </c>
      <c r="T26" s="30">
        <f t="shared" si="20"/>
        <v>0</v>
      </c>
      <c r="AA26" s="29">
        <f t="shared" si="38"/>
        <v>3</v>
      </c>
      <c r="AB26" s="30">
        <f t="shared" si="21"/>
        <v>0</v>
      </c>
      <c r="AC26" s="30">
        <f t="shared" si="22"/>
        <v>0</v>
      </c>
      <c r="AD26" s="30">
        <f t="shared" si="23"/>
        <v>0</v>
      </c>
      <c r="AE26" s="30">
        <f t="shared" si="24"/>
        <v>0</v>
      </c>
      <c r="AF26" s="30">
        <f t="shared" si="25"/>
        <v>0</v>
      </c>
      <c r="AG26" s="30">
        <f t="shared" si="26"/>
        <v>0</v>
      </c>
      <c r="AH26" s="30">
        <f t="shared" si="27"/>
        <v>0</v>
      </c>
      <c r="AI26" s="30">
        <f t="shared" si="28"/>
        <v>0</v>
      </c>
      <c r="AK26" s="29">
        <f t="shared" si="39"/>
        <v>3</v>
      </c>
      <c r="AL26" s="30">
        <f t="shared" si="29"/>
        <v>0</v>
      </c>
      <c r="AM26" s="30">
        <f t="shared" si="30"/>
        <v>0</v>
      </c>
      <c r="AN26" s="30">
        <f t="shared" si="31"/>
        <v>0</v>
      </c>
      <c r="AO26" s="30">
        <f t="shared" si="32"/>
        <v>0</v>
      </c>
      <c r="AP26" s="30">
        <f t="shared" si="40"/>
        <v>0</v>
      </c>
      <c r="AQ26" s="30">
        <f t="shared" si="33"/>
        <v>0</v>
      </c>
      <c r="AR26" s="30">
        <f t="shared" si="34"/>
        <v>0</v>
      </c>
      <c r="AS26" s="30">
        <f t="shared" si="35"/>
        <v>0</v>
      </c>
    </row>
    <row r="27" spans="2:45" ht="29.45" hidden="1" customHeight="1" x14ac:dyDescent="0.25">
      <c r="B27" s="29">
        <f t="shared" si="41"/>
        <v>4</v>
      </c>
      <c r="C27" s="30">
        <f t="shared" si="6"/>
        <v>0</v>
      </c>
      <c r="D27" s="30">
        <f t="shared" si="7"/>
        <v>0</v>
      </c>
      <c r="E27" s="30">
        <f t="shared" si="8"/>
        <v>0</v>
      </c>
      <c r="F27" s="30">
        <f t="shared" si="36"/>
        <v>0</v>
      </c>
      <c r="G27" s="30">
        <f t="shared" si="9"/>
        <v>0</v>
      </c>
      <c r="H27" s="30">
        <f t="shared" si="10"/>
        <v>0</v>
      </c>
      <c r="I27" s="30">
        <f t="shared" si="11"/>
        <v>0</v>
      </c>
      <c r="J27" s="30">
        <f t="shared" si="12"/>
        <v>0</v>
      </c>
      <c r="L27" s="29">
        <f t="shared" si="37"/>
        <v>4</v>
      </c>
      <c r="M27" s="30">
        <f t="shared" si="13"/>
        <v>0</v>
      </c>
      <c r="N27" s="30">
        <f t="shared" si="14"/>
        <v>0</v>
      </c>
      <c r="O27" s="30">
        <f t="shared" si="15"/>
        <v>0</v>
      </c>
      <c r="P27" s="30">
        <f t="shared" si="16"/>
        <v>0</v>
      </c>
      <c r="Q27" s="30">
        <f t="shared" si="17"/>
        <v>0</v>
      </c>
      <c r="R27" s="30">
        <f t="shared" si="18"/>
        <v>0</v>
      </c>
      <c r="S27" s="30">
        <f t="shared" si="19"/>
        <v>0</v>
      </c>
      <c r="T27" s="30">
        <f t="shared" si="20"/>
        <v>0</v>
      </c>
      <c r="AA27" s="29">
        <f t="shared" si="38"/>
        <v>4</v>
      </c>
      <c r="AB27" s="30">
        <f t="shared" si="21"/>
        <v>0</v>
      </c>
      <c r="AC27" s="30">
        <f t="shared" si="22"/>
        <v>0</v>
      </c>
      <c r="AD27" s="30">
        <f t="shared" si="23"/>
        <v>0</v>
      </c>
      <c r="AE27" s="30">
        <f t="shared" si="24"/>
        <v>0</v>
      </c>
      <c r="AF27" s="30">
        <f t="shared" si="25"/>
        <v>0</v>
      </c>
      <c r="AG27" s="30">
        <f t="shared" si="26"/>
        <v>0</v>
      </c>
      <c r="AH27" s="30">
        <f t="shared" si="27"/>
        <v>0</v>
      </c>
      <c r="AI27" s="30">
        <f t="shared" si="28"/>
        <v>0</v>
      </c>
      <c r="AK27" s="29">
        <f t="shared" si="39"/>
        <v>4</v>
      </c>
      <c r="AL27" s="30">
        <f t="shared" si="29"/>
        <v>0</v>
      </c>
      <c r="AM27" s="30">
        <f t="shared" si="30"/>
        <v>0</v>
      </c>
      <c r="AN27" s="30">
        <f t="shared" si="31"/>
        <v>0</v>
      </c>
      <c r="AO27" s="30">
        <f t="shared" si="32"/>
        <v>0</v>
      </c>
      <c r="AP27" s="30">
        <f t="shared" si="40"/>
        <v>0</v>
      </c>
      <c r="AQ27" s="30">
        <f t="shared" si="33"/>
        <v>0</v>
      </c>
      <c r="AR27" s="30">
        <f t="shared" si="34"/>
        <v>0</v>
      </c>
      <c r="AS27" s="30">
        <f t="shared" si="35"/>
        <v>0</v>
      </c>
    </row>
    <row r="28" spans="2:45" ht="29.45" hidden="1" customHeight="1" x14ac:dyDescent="0.25">
      <c r="B28" s="29">
        <f t="shared" si="41"/>
        <v>5</v>
      </c>
      <c r="C28" s="30">
        <f t="shared" si="6"/>
        <v>0</v>
      </c>
      <c r="D28" s="30">
        <f t="shared" si="7"/>
        <v>0</v>
      </c>
      <c r="E28" s="30">
        <f t="shared" si="8"/>
        <v>0</v>
      </c>
      <c r="F28" s="30">
        <f t="shared" si="36"/>
        <v>0</v>
      </c>
      <c r="G28" s="30">
        <f t="shared" si="9"/>
        <v>0</v>
      </c>
      <c r="H28" s="30">
        <f t="shared" si="10"/>
        <v>0</v>
      </c>
      <c r="I28" s="30">
        <f t="shared" si="11"/>
        <v>0</v>
      </c>
      <c r="J28" s="30">
        <f t="shared" si="12"/>
        <v>0</v>
      </c>
      <c r="L28" s="29">
        <f t="shared" si="37"/>
        <v>5</v>
      </c>
      <c r="M28" s="30">
        <f t="shared" si="13"/>
        <v>0</v>
      </c>
      <c r="N28" s="30">
        <f t="shared" si="14"/>
        <v>0</v>
      </c>
      <c r="O28" s="30">
        <f t="shared" si="15"/>
        <v>0</v>
      </c>
      <c r="P28" s="30">
        <f t="shared" si="16"/>
        <v>0</v>
      </c>
      <c r="Q28" s="30">
        <f t="shared" si="17"/>
        <v>0</v>
      </c>
      <c r="R28" s="30">
        <f t="shared" si="18"/>
        <v>0</v>
      </c>
      <c r="S28" s="30">
        <f t="shared" si="19"/>
        <v>0</v>
      </c>
      <c r="T28" s="30">
        <f t="shared" si="20"/>
        <v>0</v>
      </c>
      <c r="AA28" s="29">
        <f t="shared" si="38"/>
        <v>5</v>
      </c>
      <c r="AB28" s="30">
        <f t="shared" si="21"/>
        <v>0</v>
      </c>
      <c r="AC28" s="30">
        <f t="shared" si="22"/>
        <v>0</v>
      </c>
      <c r="AD28" s="30">
        <f t="shared" si="23"/>
        <v>0</v>
      </c>
      <c r="AE28" s="30">
        <f t="shared" si="24"/>
        <v>0</v>
      </c>
      <c r="AF28" s="30">
        <f t="shared" si="25"/>
        <v>0</v>
      </c>
      <c r="AG28" s="30">
        <f t="shared" si="26"/>
        <v>0</v>
      </c>
      <c r="AH28" s="30">
        <f t="shared" si="27"/>
        <v>0</v>
      </c>
      <c r="AI28" s="30">
        <f t="shared" si="28"/>
        <v>0</v>
      </c>
      <c r="AK28" s="29">
        <f t="shared" si="39"/>
        <v>5</v>
      </c>
      <c r="AL28" s="30">
        <f t="shared" si="29"/>
        <v>0</v>
      </c>
      <c r="AM28" s="30">
        <f t="shared" si="30"/>
        <v>0</v>
      </c>
      <c r="AN28" s="30">
        <f t="shared" si="31"/>
        <v>0</v>
      </c>
      <c r="AO28" s="30">
        <f t="shared" si="32"/>
        <v>0</v>
      </c>
      <c r="AP28" s="30">
        <f t="shared" si="40"/>
        <v>0</v>
      </c>
      <c r="AQ28" s="30">
        <f t="shared" si="33"/>
        <v>0</v>
      </c>
      <c r="AR28" s="30">
        <f t="shared" si="34"/>
        <v>0</v>
      </c>
      <c r="AS28" s="30">
        <f t="shared" si="35"/>
        <v>0</v>
      </c>
    </row>
    <row r="29" spans="2:45" ht="29.45" hidden="1" customHeight="1" x14ac:dyDescent="0.25">
      <c r="B29" s="29">
        <f t="shared" si="41"/>
        <v>6</v>
      </c>
      <c r="C29" s="30">
        <f t="shared" si="6"/>
        <v>0</v>
      </c>
      <c r="D29" s="30">
        <f t="shared" si="7"/>
        <v>0</v>
      </c>
      <c r="E29" s="30">
        <f t="shared" si="8"/>
        <v>0</v>
      </c>
      <c r="F29" s="30">
        <f t="shared" si="36"/>
        <v>0</v>
      </c>
      <c r="G29" s="30">
        <f t="shared" si="9"/>
        <v>0</v>
      </c>
      <c r="H29" s="30">
        <f t="shared" si="10"/>
        <v>0</v>
      </c>
      <c r="I29" s="30">
        <f t="shared" si="11"/>
        <v>0</v>
      </c>
      <c r="J29" s="30">
        <f t="shared" si="12"/>
        <v>0</v>
      </c>
      <c r="L29" s="29">
        <f t="shared" si="37"/>
        <v>6</v>
      </c>
      <c r="M29" s="30">
        <f t="shared" si="13"/>
        <v>0</v>
      </c>
      <c r="N29" s="30">
        <f t="shared" si="14"/>
        <v>0</v>
      </c>
      <c r="O29" s="30">
        <f t="shared" si="15"/>
        <v>0</v>
      </c>
      <c r="P29" s="30">
        <f t="shared" si="16"/>
        <v>0</v>
      </c>
      <c r="Q29" s="30">
        <f t="shared" si="17"/>
        <v>0</v>
      </c>
      <c r="R29" s="30">
        <f t="shared" si="18"/>
        <v>0</v>
      </c>
      <c r="S29" s="30">
        <f t="shared" si="19"/>
        <v>0</v>
      </c>
      <c r="T29" s="30">
        <f t="shared" si="20"/>
        <v>0</v>
      </c>
      <c r="AA29" s="29">
        <f t="shared" si="38"/>
        <v>6</v>
      </c>
      <c r="AB29" s="30">
        <f t="shared" si="21"/>
        <v>0</v>
      </c>
      <c r="AC29" s="30">
        <f t="shared" si="22"/>
        <v>0</v>
      </c>
      <c r="AD29" s="30">
        <f t="shared" si="23"/>
        <v>0</v>
      </c>
      <c r="AE29" s="30">
        <f t="shared" si="24"/>
        <v>0</v>
      </c>
      <c r="AF29" s="30">
        <f t="shared" si="25"/>
        <v>0</v>
      </c>
      <c r="AG29" s="30">
        <f t="shared" si="26"/>
        <v>0</v>
      </c>
      <c r="AH29" s="30">
        <f t="shared" si="27"/>
        <v>0</v>
      </c>
      <c r="AI29" s="30">
        <f t="shared" si="28"/>
        <v>0</v>
      </c>
      <c r="AK29" s="29">
        <f t="shared" si="39"/>
        <v>6</v>
      </c>
      <c r="AL29" s="30">
        <f t="shared" si="29"/>
        <v>0</v>
      </c>
      <c r="AM29" s="30">
        <f t="shared" si="30"/>
        <v>0</v>
      </c>
      <c r="AN29" s="30">
        <f t="shared" si="31"/>
        <v>0</v>
      </c>
      <c r="AO29" s="30">
        <f t="shared" si="32"/>
        <v>0</v>
      </c>
      <c r="AP29" s="30">
        <f t="shared" si="40"/>
        <v>0</v>
      </c>
      <c r="AQ29" s="30">
        <f t="shared" si="33"/>
        <v>0</v>
      </c>
      <c r="AR29" s="30">
        <f t="shared" si="34"/>
        <v>0</v>
      </c>
      <c r="AS29" s="30">
        <f t="shared" si="35"/>
        <v>0</v>
      </c>
    </row>
    <row r="30" spans="2:45" ht="29.45" hidden="1" customHeight="1" x14ac:dyDescent="0.25">
      <c r="B30" s="29">
        <f t="shared" si="41"/>
        <v>7</v>
      </c>
      <c r="C30" s="30">
        <f t="shared" si="6"/>
        <v>0</v>
      </c>
      <c r="D30" s="30">
        <f t="shared" si="7"/>
        <v>0</v>
      </c>
      <c r="E30" s="30">
        <f t="shared" si="8"/>
        <v>0</v>
      </c>
      <c r="F30" s="30">
        <f t="shared" si="36"/>
        <v>0</v>
      </c>
      <c r="G30" s="30">
        <f t="shared" si="9"/>
        <v>0</v>
      </c>
      <c r="H30" s="30">
        <f t="shared" si="10"/>
        <v>0</v>
      </c>
      <c r="I30" s="30">
        <f t="shared" si="11"/>
        <v>0</v>
      </c>
      <c r="J30" s="30">
        <f t="shared" si="12"/>
        <v>0</v>
      </c>
      <c r="L30" s="29">
        <f t="shared" si="37"/>
        <v>7</v>
      </c>
      <c r="M30" s="30">
        <f t="shared" si="13"/>
        <v>0</v>
      </c>
      <c r="N30" s="30">
        <f t="shared" si="14"/>
        <v>0</v>
      </c>
      <c r="O30" s="30">
        <f t="shared" si="15"/>
        <v>0</v>
      </c>
      <c r="P30" s="30">
        <f t="shared" si="16"/>
        <v>0</v>
      </c>
      <c r="Q30" s="30">
        <f t="shared" si="17"/>
        <v>0</v>
      </c>
      <c r="R30" s="30">
        <f t="shared" si="18"/>
        <v>0</v>
      </c>
      <c r="S30" s="30">
        <f t="shared" si="19"/>
        <v>0</v>
      </c>
      <c r="T30" s="30">
        <f t="shared" si="20"/>
        <v>0</v>
      </c>
      <c r="AA30" s="29">
        <f t="shared" si="38"/>
        <v>7</v>
      </c>
      <c r="AB30" s="30">
        <f t="shared" si="21"/>
        <v>0</v>
      </c>
      <c r="AC30" s="30">
        <f t="shared" si="22"/>
        <v>0</v>
      </c>
      <c r="AD30" s="30">
        <f t="shared" si="23"/>
        <v>0</v>
      </c>
      <c r="AE30" s="30">
        <f t="shared" si="24"/>
        <v>0</v>
      </c>
      <c r="AF30" s="30">
        <f t="shared" si="25"/>
        <v>0</v>
      </c>
      <c r="AG30" s="30">
        <f t="shared" si="26"/>
        <v>0</v>
      </c>
      <c r="AH30" s="30">
        <f t="shared" si="27"/>
        <v>0</v>
      </c>
      <c r="AI30" s="30">
        <f t="shared" si="28"/>
        <v>0</v>
      </c>
      <c r="AK30" s="29">
        <f t="shared" si="39"/>
        <v>7</v>
      </c>
      <c r="AL30" s="30">
        <f t="shared" si="29"/>
        <v>0</v>
      </c>
      <c r="AM30" s="30">
        <f t="shared" si="30"/>
        <v>0</v>
      </c>
      <c r="AN30" s="30">
        <f t="shared" si="31"/>
        <v>0</v>
      </c>
      <c r="AO30" s="30">
        <f t="shared" si="32"/>
        <v>0</v>
      </c>
      <c r="AP30" s="30">
        <f t="shared" si="40"/>
        <v>0</v>
      </c>
      <c r="AQ30" s="30">
        <f t="shared" si="33"/>
        <v>0</v>
      </c>
      <c r="AR30" s="30">
        <f t="shared" si="34"/>
        <v>0</v>
      </c>
      <c r="AS30" s="30">
        <f t="shared" si="35"/>
        <v>0</v>
      </c>
    </row>
    <row r="31" spans="2:45" ht="29.45" hidden="1" customHeight="1" x14ac:dyDescent="0.25">
      <c r="B31" s="29"/>
      <c r="C31" s="30"/>
      <c r="D31" s="30"/>
      <c r="E31" s="30"/>
      <c r="F31" s="30"/>
      <c r="G31" s="30"/>
      <c r="H31" s="30"/>
      <c r="I31" s="30"/>
      <c r="J31" s="30"/>
      <c r="L31" s="29"/>
      <c r="M31" s="30">
        <f t="shared" si="13"/>
        <v>0</v>
      </c>
      <c r="N31" s="30">
        <f t="shared" si="14"/>
        <v>0</v>
      </c>
      <c r="O31" s="30">
        <f t="shared" si="15"/>
        <v>0</v>
      </c>
      <c r="P31" s="30">
        <f t="shared" si="16"/>
        <v>0</v>
      </c>
      <c r="Q31" s="30">
        <f t="shared" si="17"/>
        <v>0</v>
      </c>
      <c r="R31" s="30">
        <f t="shared" si="18"/>
        <v>0</v>
      </c>
      <c r="S31" s="30">
        <f t="shared" si="19"/>
        <v>0</v>
      </c>
      <c r="T31" s="30">
        <f t="shared" si="20"/>
        <v>0</v>
      </c>
      <c r="AA31" s="29"/>
      <c r="AB31" s="30">
        <f t="shared" si="21"/>
        <v>0</v>
      </c>
      <c r="AC31" s="30">
        <f t="shared" si="22"/>
        <v>0</v>
      </c>
      <c r="AD31" s="30">
        <f t="shared" si="23"/>
        <v>0</v>
      </c>
      <c r="AE31" s="30">
        <f t="shared" si="24"/>
        <v>0</v>
      </c>
      <c r="AF31" s="30">
        <f t="shared" si="25"/>
        <v>0</v>
      </c>
      <c r="AG31" s="30">
        <f t="shared" si="26"/>
        <v>0</v>
      </c>
      <c r="AH31" s="30">
        <f t="shared" si="27"/>
        <v>0</v>
      </c>
      <c r="AI31" s="30">
        <f t="shared" si="28"/>
        <v>0</v>
      </c>
      <c r="AK31" s="29"/>
      <c r="AL31" s="30">
        <f t="shared" si="29"/>
        <v>0</v>
      </c>
      <c r="AM31" s="30">
        <f t="shared" si="30"/>
        <v>0</v>
      </c>
      <c r="AN31" s="30">
        <f t="shared" si="31"/>
        <v>0</v>
      </c>
      <c r="AO31" s="30">
        <f t="shared" si="32"/>
        <v>0</v>
      </c>
      <c r="AP31" s="30">
        <f t="shared" si="40"/>
        <v>0</v>
      </c>
      <c r="AQ31" s="30">
        <f t="shared" si="33"/>
        <v>0</v>
      </c>
      <c r="AR31" s="30">
        <f t="shared" si="34"/>
        <v>0</v>
      </c>
      <c r="AS31" s="30">
        <f t="shared" si="35"/>
        <v>0</v>
      </c>
    </row>
    <row r="32" spans="2:45" ht="29.45" hidden="1" customHeight="1" x14ac:dyDescent="0.25">
      <c r="B32" s="29">
        <f>B30+1</f>
        <v>8</v>
      </c>
      <c r="C32" s="30">
        <f>IF($C14="FR",$B15-$B14,0)</f>
        <v>0</v>
      </c>
      <c r="D32" s="30">
        <f>IF($C14="MATHS",$B15-$B14,0)</f>
        <v>0</v>
      </c>
      <c r="E32" s="30">
        <f>IF($C14="LVE",$B15-$B14,0)</f>
        <v>0</v>
      </c>
      <c r="F32" s="30">
        <f>IF($C14="SC",$B15-$B14,0)</f>
        <v>0</v>
      </c>
      <c r="G32" s="30">
        <f>IF($C14="ARTS",$B15-$B14,0)</f>
        <v>0</v>
      </c>
      <c r="H32" s="30">
        <f>IF($C14="H-G-EMC",$B15-$B14,0)</f>
        <v>0</v>
      </c>
      <c r="I32" s="30">
        <f>IF($C14="EPS",$B15-$B14,0)</f>
        <v>0</v>
      </c>
      <c r="J32" s="30">
        <f>IF($C14="RÉCRÉ",$B15-$B14,0)</f>
        <v>0</v>
      </c>
      <c r="L32" s="29">
        <f>L30+1</f>
        <v>8</v>
      </c>
      <c r="M32" s="30">
        <f t="shared" si="13"/>
        <v>0</v>
      </c>
      <c r="N32" s="30">
        <f t="shared" si="14"/>
        <v>0</v>
      </c>
      <c r="O32" s="30">
        <f t="shared" si="15"/>
        <v>0</v>
      </c>
      <c r="P32" s="30">
        <f t="shared" si="16"/>
        <v>0</v>
      </c>
      <c r="Q32" s="30">
        <f t="shared" si="17"/>
        <v>0</v>
      </c>
      <c r="R32" s="30">
        <f t="shared" si="18"/>
        <v>0</v>
      </c>
      <c r="S32" s="30">
        <f t="shared" si="19"/>
        <v>0</v>
      </c>
      <c r="T32" s="30">
        <f t="shared" si="20"/>
        <v>0</v>
      </c>
      <c r="AA32" s="29">
        <f>AA30+1</f>
        <v>8</v>
      </c>
      <c r="AB32" s="30">
        <f t="shared" si="21"/>
        <v>0</v>
      </c>
      <c r="AC32" s="30">
        <f t="shared" si="22"/>
        <v>0</v>
      </c>
      <c r="AD32" s="30">
        <f t="shared" si="23"/>
        <v>0</v>
      </c>
      <c r="AE32" s="30">
        <f t="shared" si="24"/>
        <v>0</v>
      </c>
      <c r="AF32" s="30">
        <f t="shared" si="25"/>
        <v>0</v>
      </c>
      <c r="AG32" s="30">
        <f t="shared" si="26"/>
        <v>0</v>
      </c>
      <c r="AH32" s="30">
        <f t="shared" si="27"/>
        <v>0</v>
      </c>
      <c r="AI32" s="30">
        <f t="shared" si="28"/>
        <v>0</v>
      </c>
      <c r="AK32" s="29">
        <f>AK30+1</f>
        <v>8</v>
      </c>
      <c r="AL32" s="30">
        <f t="shared" si="29"/>
        <v>0</v>
      </c>
      <c r="AM32" s="30">
        <f t="shared" si="30"/>
        <v>0</v>
      </c>
      <c r="AN32" s="30">
        <f t="shared" si="31"/>
        <v>0</v>
      </c>
      <c r="AO32" s="30">
        <f t="shared" si="32"/>
        <v>0</v>
      </c>
      <c r="AP32" s="30">
        <f t="shared" si="40"/>
        <v>0</v>
      </c>
      <c r="AQ32" s="30">
        <f t="shared" si="33"/>
        <v>0</v>
      </c>
      <c r="AR32" s="30">
        <f t="shared" si="34"/>
        <v>0</v>
      </c>
      <c r="AS32" s="30">
        <f t="shared" si="35"/>
        <v>0</v>
      </c>
    </row>
    <row r="33" spans="2:45" ht="29.45" hidden="1" customHeight="1" x14ac:dyDescent="0.25">
      <c r="B33" s="29">
        <f t="shared" si="41"/>
        <v>9</v>
      </c>
      <c r="C33" s="30">
        <f>IF($C15="FR",$B16-$B15,0)</f>
        <v>0</v>
      </c>
      <c r="D33" s="30">
        <f>IF($C15="MATHS",$B16-$B15,0)</f>
        <v>0</v>
      </c>
      <c r="E33" s="30">
        <f>IF($C15="LVE",$B16-$B15,0)</f>
        <v>0</v>
      </c>
      <c r="F33" s="30">
        <f>IF($C15="SC",$B16-$B15,0)</f>
        <v>0</v>
      </c>
      <c r="G33" s="30">
        <f>IF($C15="ARTS",$B16-$B15,0)</f>
        <v>0</v>
      </c>
      <c r="H33" s="30">
        <f>IF($C15="H-G-EMC",$B16-$B15,0)</f>
        <v>0</v>
      </c>
      <c r="I33" s="30">
        <f>IF($C15="EPS",$B16-$B15,0)</f>
        <v>0</v>
      </c>
      <c r="J33" s="30">
        <f>IF($C15="RÉCRÉ",$B16-$B15,0)</f>
        <v>0</v>
      </c>
      <c r="L33" s="29">
        <f>L32+1</f>
        <v>9</v>
      </c>
      <c r="M33" s="30">
        <f t="shared" si="13"/>
        <v>0</v>
      </c>
      <c r="N33" s="30">
        <f t="shared" si="14"/>
        <v>0</v>
      </c>
      <c r="O33" s="30">
        <f t="shared" si="15"/>
        <v>0</v>
      </c>
      <c r="P33" s="30">
        <f t="shared" si="16"/>
        <v>0</v>
      </c>
      <c r="Q33" s="30">
        <f t="shared" si="17"/>
        <v>0</v>
      </c>
      <c r="R33" s="30">
        <f t="shared" si="18"/>
        <v>0</v>
      </c>
      <c r="S33" s="30">
        <f t="shared" si="19"/>
        <v>0</v>
      </c>
      <c r="T33" s="30">
        <f t="shared" si="20"/>
        <v>0</v>
      </c>
      <c r="AA33" s="29">
        <f>AA32+1</f>
        <v>9</v>
      </c>
      <c r="AB33" s="30">
        <f t="shared" si="21"/>
        <v>0</v>
      </c>
      <c r="AC33" s="30">
        <f t="shared" si="22"/>
        <v>0</v>
      </c>
      <c r="AD33" s="30">
        <f t="shared" si="23"/>
        <v>0</v>
      </c>
      <c r="AE33" s="30">
        <f t="shared" si="24"/>
        <v>0</v>
      </c>
      <c r="AF33" s="30">
        <f t="shared" si="25"/>
        <v>0</v>
      </c>
      <c r="AG33" s="30">
        <f t="shared" si="26"/>
        <v>0</v>
      </c>
      <c r="AH33" s="30">
        <f t="shared" si="27"/>
        <v>0</v>
      </c>
      <c r="AI33" s="30">
        <f t="shared" si="28"/>
        <v>0</v>
      </c>
      <c r="AK33" s="29">
        <f>AK32+1</f>
        <v>9</v>
      </c>
      <c r="AL33" s="30">
        <f t="shared" si="29"/>
        <v>0</v>
      </c>
      <c r="AM33" s="30">
        <f t="shared" si="30"/>
        <v>0</v>
      </c>
      <c r="AN33" s="30">
        <f t="shared" si="31"/>
        <v>0</v>
      </c>
      <c r="AO33" s="30">
        <f t="shared" si="32"/>
        <v>0</v>
      </c>
      <c r="AP33" s="30">
        <f t="shared" si="40"/>
        <v>0</v>
      </c>
      <c r="AQ33" s="30">
        <f t="shared" si="33"/>
        <v>0</v>
      </c>
      <c r="AR33" s="30">
        <f t="shared" si="34"/>
        <v>0</v>
      </c>
      <c r="AS33" s="30">
        <f t="shared" si="35"/>
        <v>0</v>
      </c>
    </row>
    <row r="34" spans="2:45" ht="29.45" hidden="1" customHeight="1" x14ac:dyDescent="0.25">
      <c r="B34" s="29">
        <f t="shared" si="41"/>
        <v>10</v>
      </c>
      <c r="C34" s="30">
        <f>IF($C16="FR",$B17-$B16,0)</f>
        <v>0</v>
      </c>
      <c r="D34" s="30">
        <f>IF($C16="MATHS",$B17-$B16,0)</f>
        <v>0</v>
      </c>
      <c r="E34" s="30">
        <f>IF($C16="LVE",$B17-$B16,0)</f>
        <v>0</v>
      </c>
      <c r="F34" s="30">
        <f>IF($C16="SC",$B17-$B16,0)</f>
        <v>0</v>
      </c>
      <c r="G34" s="30">
        <f>IF($C16="ARTS",$B17-$B16,0)</f>
        <v>0</v>
      </c>
      <c r="H34" s="30">
        <f>IF($C16="H-G-EMC",$B17-$B16,0)</f>
        <v>0</v>
      </c>
      <c r="I34" s="30">
        <f>IF($C16="EPS",$B17-$B16,0)</f>
        <v>0</v>
      </c>
      <c r="J34" s="30">
        <f>IF($C16="RÉCRÉ",$B17-$B16,0)</f>
        <v>0</v>
      </c>
      <c r="L34" s="29">
        <f>L33+1</f>
        <v>10</v>
      </c>
      <c r="M34" s="30">
        <f>IF($M17="FR",$L19-$L17,0)</f>
        <v>0</v>
      </c>
      <c r="N34" s="30">
        <f>IF($M17="MATHS",$L19-$L17,0)</f>
        <v>0</v>
      </c>
      <c r="O34" s="30">
        <f>IF($M17="LVE",$L19-$L17,0)</f>
        <v>0</v>
      </c>
      <c r="P34" s="30">
        <f>IF($M17="SCIENCES",$L19-$L17,0)</f>
        <v>0</v>
      </c>
      <c r="Q34" s="30">
        <f>IF($M17="ARTS",$L19-$L17,0)</f>
        <v>0</v>
      </c>
      <c r="R34" s="30">
        <f>IF($M17="H-G-EMC",$L19-$L17,0)</f>
        <v>0</v>
      </c>
      <c r="S34" s="30">
        <f>IF($M17="EPS",$L19-$L17,0)</f>
        <v>0</v>
      </c>
      <c r="T34" s="30">
        <f>IF($M17="RÉCRÉ",$L19-$L17,0)</f>
        <v>0</v>
      </c>
      <c r="AA34" s="29">
        <f>AA33+1</f>
        <v>10</v>
      </c>
      <c r="AB34" s="30">
        <f>IF($AB17="FR",$AA19-$AA17,0)</f>
        <v>0</v>
      </c>
      <c r="AC34" s="30">
        <f>IF($AB17="MATHS",$AA19-$AA17,0)</f>
        <v>0</v>
      </c>
      <c r="AD34" s="30">
        <f>IF($AB17="LVE",$AA19-$AA17,0)</f>
        <v>0</v>
      </c>
      <c r="AE34" s="30">
        <f>IF($AB17="SCIENCES",$AA19-$AA17,0)</f>
        <v>0</v>
      </c>
      <c r="AF34" s="30">
        <f>IF($AB17="ARTS",$AA19-$AA17,0)</f>
        <v>0</v>
      </c>
      <c r="AG34" s="30">
        <f>IF($AB17="H-G-EMC",$AA19-$AA17,0)</f>
        <v>0</v>
      </c>
      <c r="AH34" s="30">
        <f>IF($AB17="EPS",$AA19-$AA17,0)</f>
        <v>0</v>
      </c>
      <c r="AI34" s="30">
        <f>IF($AB17="RÉCRÉ",$AA19-$AA17,0)</f>
        <v>0</v>
      </c>
      <c r="AK34" s="29">
        <f>AK33+1</f>
        <v>10</v>
      </c>
      <c r="AL34" s="30">
        <f>IF($AL17="FR",$AK19-$AK17,0)</f>
        <v>0</v>
      </c>
      <c r="AM34" s="30">
        <f>IF($AL17="MATHS",$AK19-$AK17,0)</f>
        <v>0</v>
      </c>
      <c r="AN34" s="30">
        <f>IF($AL17="LVE",$AK19-$AK17,0)</f>
        <v>0</v>
      </c>
      <c r="AO34" s="30">
        <f>IF($AL17="SCIENCES",$AK19-$AK17,0)</f>
        <v>0</v>
      </c>
      <c r="AP34" s="30">
        <f>IF($AL17="SC",$AK19-$AK17,0)</f>
        <v>0</v>
      </c>
      <c r="AQ34" s="30">
        <f>IF($AL17="H-G-EMC",$AK19-$AK17,0)</f>
        <v>0</v>
      </c>
      <c r="AR34" s="30">
        <f>IF($AL17="EPS",$AK19-$AK17,0)</f>
        <v>0</v>
      </c>
      <c r="AS34" s="30">
        <f>IF($AL17="RÉCRÉ",$AK19-$AK17,0)</f>
        <v>0</v>
      </c>
    </row>
    <row r="35" spans="2:45" ht="29.45" hidden="1" customHeight="1" x14ac:dyDescent="0.25">
      <c r="B35" s="29">
        <f t="shared" si="41"/>
        <v>11</v>
      </c>
      <c r="C35" s="30">
        <f>IF($C17="FR",$B19-$B17,0)</f>
        <v>0</v>
      </c>
      <c r="D35" s="30">
        <f>IF($C17="MATHS",$B19-$B17,0)</f>
        <v>0</v>
      </c>
      <c r="E35" s="30">
        <f>IF($C17="LVE",$B19-$B17,0)</f>
        <v>0</v>
      </c>
      <c r="F35" s="30">
        <f>IF($C17="SC",$B19-$B17,0)</f>
        <v>0</v>
      </c>
      <c r="G35" s="30">
        <f>IF($C17="ARTS",$B19-$B17,0)</f>
        <v>0</v>
      </c>
      <c r="H35" s="30">
        <f>IF($C17="H-G-EMC",$B19-$B17,0)</f>
        <v>0</v>
      </c>
      <c r="I35" s="30">
        <f>IF($C17="EPS",$B19-$B17,0)</f>
        <v>0</v>
      </c>
      <c r="J35" s="30">
        <f>IF($C17="RÉCRÉ",$B19-$B17,0)</f>
        <v>0</v>
      </c>
      <c r="L35" s="29">
        <f>L34+1</f>
        <v>11</v>
      </c>
      <c r="M35" s="30">
        <f t="shared" ref="M35:M37" si="42">IF($M19="FR",$L20-$L19,0)</f>
        <v>0</v>
      </c>
      <c r="N35" s="30">
        <f t="shared" ref="N35:N37" si="43">IF($M19="MATHS",$L20-$L19,0)</f>
        <v>0</v>
      </c>
      <c r="O35" s="30">
        <f t="shared" ref="O35:O37" si="44">IF($M19="LVE",$L20-$L19,0)</f>
        <v>0</v>
      </c>
      <c r="P35" s="30">
        <f t="shared" ref="P35:P37" si="45">IF($M19="SCIENCES",$L20-$L19,0)</f>
        <v>0</v>
      </c>
      <c r="Q35" s="30">
        <f t="shared" ref="Q35:Q37" si="46">IF($M19="ARTS",$L20-$L19,0)</f>
        <v>0</v>
      </c>
      <c r="R35" s="30">
        <f t="shared" ref="R35:R37" si="47">IF($M19="H-G-EMC",$L20-$L19,0)</f>
        <v>0</v>
      </c>
      <c r="S35" s="30">
        <f t="shared" ref="S35:S37" si="48">IF($M19="EPS",$L20-$L19,0)</f>
        <v>0</v>
      </c>
      <c r="T35" s="30">
        <f t="shared" ref="T35:T37" si="49">IF($M19="RÉCRÉ",$L20-$L19,0)</f>
        <v>0</v>
      </c>
      <c r="AA35" s="29">
        <f>AA34+1</f>
        <v>11</v>
      </c>
      <c r="AB35" s="30">
        <f t="shared" ref="AB35:AB37" si="50">IF($AB19="FR",$AA20-$AA19,0)</f>
        <v>0</v>
      </c>
      <c r="AC35" s="30">
        <f t="shared" ref="AC35:AC37" si="51">IF($AB19="MATHS",$AA20-$AA19,0)</f>
        <v>0</v>
      </c>
      <c r="AD35" s="30">
        <f t="shared" ref="AD35:AD37" si="52">IF($AB19="LVE",$AA20-$AA19,0)</f>
        <v>0</v>
      </c>
      <c r="AE35" s="30">
        <f t="shared" ref="AE35:AE37" si="53">IF($AB19="SCIENCES",$AA20-$AA19,0)</f>
        <v>0</v>
      </c>
      <c r="AF35" s="30">
        <f t="shared" ref="AF35:AF37" si="54">IF($AB19="ARTS",$AA20-$AA19,0)</f>
        <v>0</v>
      </c>
      <c r="AG35" s="30">
        <f t="shared" ref="AG35:AG37" si="55">IF($AB19="H-G-EMC",$AA20-$AA19,0)</f>
        <v>0</v>
      </c>
      <c r="AH35" s="30">
        <f t="shared" ref="AH35:AH37" si="56">IF($AB19="EPS",$AA20-$AA19,0)</f>
        <v>0</v>
      </c>
      <c r="AI35" s="30">
        <f t="shared" ref="AI35:AI37" si="57">IF($AB19="RÉCRÉ",$AA20-$AA19,0)</f>
        <v>0</v>
      </c>
      <c r="AK35" s="29">
        <f>AK34+1</f>
        <v>11</v>
      </c>
      <c r="AL35" s="30">
        <f t="shared" ref="AL35:AL37" si="58">IF($AL19="FR",$AK20-$AK19,0)</f>
        <v>0</v>
      </c>
      <c r="AM35" s="30">
        <f t="shared" ref="AM35:AM37" si="59">IF($AL19="MATHS",$AK20-$AK19,0)</f>
        <v>0</v>
      </c>
      <c r="AN35" s="30">
        <f t="shared" ref="AN35:AN37" si="60">IF($AL19="LVE",$AK20-$AK19,0)</f>
        <v>0</v>
      </c>
      <c r="AO35" s="30">
        <f t="shared" ref="AO35:AO37" si="61">IF($AL19="SCIENCES",$AK20-$AK19,0)</f>
        <v>0</v>
      </c>
      <c r="AP35" s="30">
        <f t="shared" ref="AP35:AP37" si="62">IF($AL19="SC",$AK20-$AK19,0)</f>
        <v>0</v>
      </c>
      <c r="AQ35" s="30">
        <f t="shared" ref="AQ35:AQ37" si="63">IF($AL19="H-G-EMC",$AK20-$AK19,0)</f>
        <v>0</v>
      </c>
      <c r="AR35" s="30">
        <f t="shared" ref="AR35:AR37" si="64">IF($AL19="EPS",$AK20-$AK19,0)</f>
        <v>0</v>
      </c>
      <c r="AS35" s="30">
        <f t="shared" ref="AS35:AS37" si="65">IF($AL19="RÉCRÉ",$AK20-$AK19,0)</f>
        <v>0</v>
      </c>
    </row>
    <row r="36" spans="2:45" ht="29.45" hidden="1" customHeight="1" x14ac:dyDescent="0.25">
      <c r="B36" s="29">
        <f t="shared" si="41"/>
        <v>12</v>
      </c>
      <c r="C36" s="30">
        <f t="shared" ref="C36:C37" si="66">IF($C19="FR",$B20-$B19,0)</f>
        <v>0</v>
      </c>
      <c r="D36" s="30">
        <f t="shared" ref="D36:D37" si="67">IF($C19="MATHS",$B20-$B19,0)</f>
        <v>0</v>
      </c>
      <c r="E36" s="30">
        <f t="shared" ref="E36:E37" si="68">IF($C19="LVE",$B20-$B19,0)</f>
        <v>0</v>
      </c>
      <c r="F36" s="30">
        <f t="shared" ref="F36:F37" si="69">IF($C19="SC",$B20-$B19,0)</f>
        <v>0</v>
      </c>
      <c r="G36" s="30">
        <f t="shared" ref="G36:G37" si="70">IF($C19="ARTS",$B20-$B19,0)</f>
        <v>0</v>
      </c>
      <c r="H36" s="30">
        <f t="shared" ref="H36:H37" si="71">IF($C19="H-G-EMC",$B20-$B19,0)</f>
        <v>0</v>
      </c>
      <c r="I36" s="30">
        <f t="shared" ref="I36:I37" si="72">IF($C19="EPS",$B20-$B19,0)</f>
        <v>0</v>
      </c>
      <c r="J36" s="30">
        <f t="shared" ref="J36:J37" si="73">IF($C19="RÉCRÉ",$B20-$B19,0)</f>
        <v>0</v>
      </c>
      <c r="L36" s="29">
        <f>L35+1</f>
        <v>12</v>
      </c>
      <c r="M36" s="30">
        <f t="shared" si="42"/>
        <v>0</v>
      </c>
      <c r="N36" s="30">
        <f t="shared" si="43"/>
        <v>0</v>
      </c>
      <c r="O36" s="30">
        <f t="shared" si="44"/>
        <v>0</v>
      </c>
      <c r="P36" s="30">
        <f t="shared" si="45"/>
        <v>0</v>
      </c>
      <c r="Q36" s="30">
        <f t="shared" si="46"/>
        <v>0</v>
      </c>
      <c r="R36" s="30">
        <f t="shared" si="47"/>
        <v>0</v>
      </c>
      <c r="S36" s="30">
        <f t="shared" si="48"/>
        <v>0</v>
      </c>
      <c r="T36" s="30">
        <f t="shared" si="49"/>
        <v>0</v>
      </c>
      <c r="AA36" s="29">
        <f>AA35+1</f>
        <v>12</v>
      </c>
      <c r="AB36" s="30">
        <f t="shared" si="50"/>
        <v>0</v>
      </c>
      <c r="AC36" s="30">
        <f t="shared" si="51"/>
        <v>0</v>
      </c>
      <c r="AD36" s="30">
        <f t="shared" si="52"/>
        <v>0</v>
      </c>
      <c r="AE36" s="30">
        <f t="shared" si="53"/>
        <v>0</v>
      </c>
      <c r="AF36" s="30">
        <f t="shared" si="54"/>
        <v>0</v>
      </c>
      <c r="AG36" s="30">
        <f t="shared" si="55"/>
        <v>0</v>
      </c>
      <c r="AH36" s="30">
        <f t="shared" si="56"/>
        <v>0</v>
      </c>
      <c r="AI36" s="30">
        <f t="shared" si="57"/>
        <v>0</v>
      </c>
      <c r="AK36" s="29">
        <f>AK35+1</f>
        <v>12</v>
      </c>
      <c r="AL36" s="30">
        <f t="shared" si="58"/>
        <v>0</v>
      </c>
      <c r="AM36" s="30">
        <f t="shared" si="59"/>
        <v>0</v>
      </c>
      <c r="AN36" s="30">
        <f t="shared" si="60"/>
        <v>0</v>
      </c>
      <c r="AO36" s="30">
        <f t="shared" si="61"/>
        <v>0</v>
      </c>
      <c r="AP36" s="30">
        <f t="shared" si="62"/>
        <v>0</v>
      </c>
      <c r="AQ36" s="30">
        <f t="shared" si="63"/>
        <v>0</v>
      </c>
      <c r="AR36" s="30">
        <f t="shared" si="64"/>
        <v>0</v>
      </c>
      <c r="AS36" s="30">
        <f t="shared" si="65"/>
        <v>0</v>
      </c>
    </row>
    <row r="37" spans="2:45" ht="29.45" hidden="1" customHeight="1" x14ac:dyDescent="0.25">
      <c r="B37" s="29">
        <f t="shared" si="41"/>
        <v>13</v>
      </c>
      <c r="C37" s="30">
        <f t="shared" si="66"/>
        <v>0</v>
      </c>
      <c r="D37" s="30">
        <f t="shared" si="67"/>
        <v>0</v>
      </c>
      <c r="E37" s="30">
        <f t="shared" si="68"/>
        <v>0</v>
      </c>
      <c r="F37" s="30">
        <f t="shared" si="69"/>
        <v>0</v>
      </c>
      <c r="G37" s="30">
        <f t="shared" si="70"/>
        <v>0</v>
      </c>
      <c r="H37" s="30">
        <f t="shared" si="71"/>
        <v>0</v>
      </c>
      <c r="I37" s="30">
        <f t="shared" si="72"/>
        <v>0</v>
      </c>
      <c r="J37" s="30">
        <f t="shared" si="73"/>
        <v>0</v>
      </c>
      <c r="L37" s="29">
        <f>L36+1</f>
        <v>13</v>
      </c>
      <c r="M37" s="30">
        <f t="shared" si="42"/>
        <v>0</v>
      </c>
      <c r="N37" s="30">
        <f t="shared" si="43"/>
        <v>0</v>
      </c>
      <c r="O37" s="30">
        <f t="shared" si="44"/>
        <v>0</v>
      </c>
      <c r="P37" s="30">
        <f t="shared" si="45"/>
        <v>0</v>
      </c>
      <c r="Q37" s="30">
        <f t="shared" si="46"/>
        <v>0</v>
      </c>
      <c r="R37" s="30">
        <f t="shared" si="47"/>
        <v>0</v>
      </c>
      <c r="S37" s="30">
        <f t="shared" si="48"/>
        <v>0</v>
      </c>
      <c r="T37" s="30">
        <f t="shared" si="49"/>
        <v>0</v>
      </c>
      <c r="AA37" s="29">
        <f>AA36+1</f>
        <v>13</v>
      </c>
      <c r="AB37" s="30">
        <f t="shared" si="50"/>
        <v>0</v>
      </c>
      <c r="AC37" s="30">
        <f t="shared" si="51"/>
        <v>0</v>
      </c>
      <c r="AD37" s="30">
        <f t="shared" si="52"/>
        <v>0</v>
      </c>
      <c r="AE37" s="30">
        <f t="shared" si="53"/>
        <v>0</v>
      </c>
      <c r="AF37" s="30">
        <f t="shared" si="54"/>
        <v>0</v>
      </c>
      <c r="AG37" s="30">
        <f t="shared" si="55"/>
        <v>0</v>
      </c>
      <c r="AH37" s="30">
        <f t="shared" si="56"/>
        <v>0</v>
      </c>
      <c r="AI37" s="30">
        <f t="shared" si="57"/>
        <v>0</v>
      </c>
      <c r="AK37" s="29">
        <f>AK36+1</f>
        <v>13</v>
      </c>
      <c r="AL37" s="30">
        <f t="shared" si="58"/>
        <v>0</v>
      </c>
      <c r="AM37" s="30">
        <f t="shared" si="59"/>
        <v>0</v>
      </c>
      <c r="AN37" s="30">
        <f t="shared" si="60"/>
        <v>0</v>
      </c>
      <c r="AO37" s="30">
        <f t="shared" si="61"/>
        <v>0</v>
      </c>
      <c r="AP37" s="30">
        <f t="shared" si="62"/>
        <v>0</v>
      </c>
      <c r="AQ37" s="30">
        <f t="shared" si="63"/>
        <v>0</v>
      </c>
      <c r="AR37" s="30">
        <f t="shared" si="64"/>
        <v>0</v>
      </c>
      <c r="AS37" s="30">
        <f t="shared" si="65"/>
        <v>0</v>
      </c>
    </row>
    <row r="38" spans="2:45" ht="29.45" hidden="1" customHeight="1" x14ac:dyDescent="0.25">
      <c r="B38" s="31" t="s">
        <v>21</v>
      </c>
      <c r="C38" s="31">
        <f t="shared" ref="C38:J38" si="74">SUM(C24:C37)</f>
        <v>1.041666666666663E-2</v>
      </c>
      <c r="D38" s="31">
        <f t="shared" si="74"/>
        <v>0</v>
      </c>
      <c r="E38" s="31">
        <f t="shared" si="74"/>
        <v>0</v>
      </c>
      <c r="F38" s="31">
        <f t="shared" si="74"/>
        <v>0</v>
      </c>
      <c r="G38" s="31">
        <f t="shared" si="74"/>
        <v>0</v>
      </c>
      <c r="H38" s="31">
        <f t="shared" si="74"/>
        <v>0</v>
      </c>
      <c r="I38" s="31">
        <f t="shared" si="74"/>
        <v>0</v>
      </c>
      <c r="J38" s="31">
        <f t="shared" si="74"/>
        <v>0</v>
      </c>
      <c r="L38" s="31" t="s">
        <v>21</v>
      </c>
      <c r="M38" s="31">
        <f>SUM(M24:M37)</f>
        <v>0</v>
      </c>
      <c r="N38" s="31">
        <f>SUM(N24:N37)</f>
        <v>0</v>
      </c>
      <c r="O38" s="31">
        <f t="shared" ref="O38:T38" si="75">SUM(O24:O37)</f>
        <v>0</v>
      </c>
      <c r="P38" s="31">
        <f t="shared" si="75"/>
        <v>0</v>
      </c>
      <c r="Q38" s="31">
        <f t="shared" si="75"/>
        <v>0</v>
      </c>
      <c r="R38" s="31">
        <f t="shared" si="75"/>
        <v>0</v>
      </c>
      <c r="S38" s="31">
        <f t="shared" si="75"/>
        <v>0</v>
      </c>
      <c r="T38" s="31">
        <f t="shared" si="75"/>
        <v>0</v>
      </c>
      <c r="AA38" s="31" t="s">
        <v>21</v>
      </c>
      <c r="AB38" s="31">
        <f>SUM(AB24:AB37)</f>
        <v>0</v>
      </c>
      <c r="AC38" s="31">
        <f>SUM(AC24:AC37)</f>
        <v>0</v>
      </c>
      <c r="AD38" s="31">
        <f t="shared" ref="AD38:AI38" si="76">SUM(AD24:AD37)</f>
        <v>0</v>
      </c>
      <c r="AE38" s="31">
        <f t="shared" si="76"/>
        <v>0</v>
      </c>
      <c r="AF38" s="31">
        <f t="shared" si="76"/>
        <v>0</v>
      </c>
      <c r="AG38" s="31">
        <f t="shared" si="76"/>
        <v>0</v>
      </c>
      <c r="AH38" s="31">
        <f t="shared" si="76"/>
        <v>0</v>
      </c>
      <c r="AI38" s="31">
        <f t="shared" si="76"/>
        <v>0</v>
      </c>
      <c r="AK38" s="31" t="s">
        <v>21</v>
      </c>
      <c r="AL38" s="31">
        <f>SUM(AL24:AL37)</f>
        <v>0</v>
      </c>
      <c r="AM38" s="31">
        <f>SUM(AM24:AM37)</f>
        <v>0</v>
      </c>
      <c r="AN38" s="31">
        <f t="shared" ref="AN38:AS38" si="77">SUM(AN24:AN37)</f>
        <v>0</v>
      </c>
      <c r="AO38" s="31">
        <f t="shared" si="77"/>
        <v>0</v>
      </c>
      <c r="AP38" s="31">
        <f t="shared" si="77"/>
        <v>0</v>
      </c>
      <c r="AQ38" s="31">
        <f t="shared" si="77"/>
        <v>0</v>
      </c>
      <c r="AR38" s="31">
        <f t="shared" si="77"/>
        <v>0</v>
      </c>
      <c r="AS38" s="31">
        <f t="shared" si="77"/>
        <v>0</v>
      </c>
    </row>
    <row r="39" spans="2:45" ht="29.45" hidden="1" customHeight="1" x14ac:dyDescent="0.25">
      <c r="C39" s="10"/>
      <c r="I39" s="7" t="s">
        <v>22</v>
      </c>
      <c r="J39" s="10">
        <f>SUM(C38:J38)</f>
        <v>1.041666666666663E-2</v>
      </c>
      <c r="L39" s="6"/>
      <c r="S39" s="7" t="s">
        <v>22</v>
      </c>
      <c r="T39" s="10">
        <f>SUM(M38:T38)</f>
        <v>0</v>
      </c>
      <c r="AA39" s="6"/>
      <c r="AH39" s="7" t="s">
        <v>22</v>
      </c>
      <c r="AI39" s="10">
        <f>SUM(AB38:AI38)</f>
        <v>0</v>
      </c>
      <c r="AK39" s="6"/>
      <c r="AR39" s="7" t="s">
        <v>22</v>
      </c>
      <c r="AS39" s="10">
        <f>SUM(AL38:AS38)</f>
        <v>0</v>
      </c>
    </row>
    <row r="40" spans="2:45" ht="29.45" hidden="1" customHeight="1" x14ac:dyDescent="0.25">
      <c r="C40" s="10"/>
    </row>
    <row r="41" spans="2:45" ht="29.45" customHeight="1" thickTop="1" x14ac:dyDescent="0.25">
      <c r="C41" s="10"/>
    </row>
    <row r="42" spans="2:45" ht="29.45" customHeight="1" x14ac:dyDescent="0.25">
      <c r="C42" s="10"/>
    </row>
    <row r="43" spans="2:45" ht="29.45" customHeight="1" x14ac:dyDescent="0.25">
      <c r="C43" s="10"/>
    </row>
    <row r="44" spans="2:45" ht="29.45" customHeight="1" x14ac:dyDescent="0.25">
      <c r="C44" s="10"/>
    </row>
    <row r="45" spans="2:45" ht="29.45" customHeight="1" x14ac:dyDescent="0.25">
      <c r="C45" s="10"/>
    </row>
    <row r="46" spans="2:45" ht="29.45" customHeight="1" x14ac:dyDescent="0.25">
      <c r="C46" s="10"/>
    </row>
    <row r="47" spans="2:45" ht="29.45" customHeight="1" x14ac:dyDescent="0.25">
      <c r="C47" s="10"/>
    </row>
    <row r="48" spans="2:45" ht="29.45" customHeight="1" x14ac:dyDescent="0.25">
      <c r="C48" s="10"/>
    </row>
    <row r="49" spans="2:3" ht="29.45" customHeight="1" x14ac:dyDescent="0.25">
      <c r="C49" s="10"/>
    </row>
    <row r="50" spans="2:3" ht="29.45" customHeight="1" x14ac:dyDescent="0.25">
      <c r="C50" s="10"/>
    </row>
    <row r="51" spans="2:3" ht="29.45" customHeight="1" x14ac:dyDescent="0.25">
      <c r="C51" s="10"/>
    </row>
    <row r="52" spans="2:3" ht="29.45" customHeight="1" x14ac:dyDescent="0.25">
      <c r="B52" s="7"/>
      <c r="C52" s="10"/>
    </row>
    <row r="53" spans="2:3" ht="29.45" customHeight="1" x14ac:dyDescent="0.25">
      <c r="B53" s="7"/>
      <c r="C53" s="10"/>
    </row>
    <row r="54" spans="2:3" ht="29.45" customHeight="1" x14ac:dyDescent="0.25">
      <c r="B54" s="7"/>
      <c r="C54" s="10"/>
    </row>
    <row r="55" spans="2:3" ht="29.45" customHeight="1" x14ac:dyDescent="0.25">
      <c r="B55" s="7"/>
      <c r="C55" s="10"/>
    </row>
    <row r="56" spans="2:3" ht="29.45" customHeight="1" x14ac:dyDescent="0.25">
      <c r="B56" s="7"/>
      <c r="C56" s="10"/>
    </row>
    <row r="57" spans="2:3" ht="29.45" customHeight="1" x14ac:dyDescent="0.25">
      <c r="B57" s="7"/>
      <c r="C57" s="10"/>
    </row>
    <row r="58" spans="2:3" ht="29.45" customHeight="1" x14ac:dyDescent="0.25">
      <c r="B58" s="7"/>
      <c r="C58" s="10"/>
    </row>
    <row r="59" spans="2:3" ht="29.45" customHeight="1" x14ac:dyDescent="0.25">
      <c r="B59" s="7"/>
      <c r="C59" s="10"/>
    </row>
  </sheetData>
  <sheetProtection algorithmName="SHA-512" hashValue="96LFDL5c3xupm9Vz+4SEtWnPBmye5RytMoKfW46slnIwNr0SbLVFdhI4zrMn+iYK46y5WRrmIjZktreRN3Y9mw==" saltValue="+DVWOForAZncCon7/lOVUA==" spinCount="100000" sheet="1" objects="1" scenarios="1" formatColumns="0" selectLockedCells="1" selectUnlockedCells="1"/>
  <mergeCells count="5">
    <mergeCell ref="B22:J22"/>
    <mergeCell ref="L22:T22"/>
    <mergeCell ref="AA22:AI22"/>
    <mergeCell ref="AK22:AS22"/>
    <mergeCell ref="B5:AX5"/>
  </mergeCells>
  <phoneticPr fontId="3" type="noConversion"/>
  <conditionalFormatting sqref="D7:D20">
    <cfRule type="expression" dxfId="90" priority="86" stopIfTrue="1">
      <formula>C7="FR"</formula>
    </cfRule>
    <cfRule type="expression" dxfId="89" priority="87" stopIfTrue="1">
      <formula>C7="MATHS"</formula>
    </cfRule>
    <cfRule type="expression" dxfId="88" priority="88" stopIfTrue="1">
      <formula>C7="H-G-EMC"</formula>
    </cfRule>
  </conditionalFormatting>
  <conditionalFormatting sqref="D7:D20">
    <cfRule type="expression" dxfId="87" priority="85">
      <formula>C7="ARTS"</formula>
    </cfRule>
  </conditionalFormatting>
  <conditionalFormatting sqref="D7:D20">
    <cfRule type="expression" dxfId="86" priority="84">
      <formula>C7="RÉCRÉ"</formula>
    </cfRule>
  </conditionalFormatting>
  <conditionalFormatting sqref="D7:D20">
    <cfRule type="expression" dxfId="85" priority="83">
      <formula>C7="LVE"</formula>
    </cfRule>
  </conditionalFormatting>
  <conditionalFormatting sqref="D7:D20">
    <cfRule type="expression" dxfId="84" priority="81">
      <formula>C7="EPS"</formula>
    </cfRule>
    <cfRule type="expression" dxfId="83" priority="82">
      <formula>C7="SCIENCES"</formula>
    </cfRule>
  </conditionalFormatting>
  <conditionalFormatting sqref="N7:N20">
    <cfRule type="expression" dxfId="82" priority="78" stopIfTrue="1">
      <formula>M7="FR"</formula>
    </cfRule>
    <cfRule type="expression" dxfId="81" priority="79" stopIfTrue="1">
      <formula>M7="MATHS"</formula>
    </cfRule>
    <cfRule type="expression" dxfId="80" priority="80" stopIfTrue="1">
      <formula>M7="H-G-EMC"</formula>
    </cfRule>
  </conditionalFormatting>
  <conditionalFormatting sqref="N7:N20">
    <cfRule type="expression" dxfId="79" priority="77">
      <formula>M7="ARTS"</formula>
    </cfRule>
  </conditionalFormatting>
  <conditionalFormatting sqref="N7:N20">
    <cfRule type="expression" dxfId="78" priority="76">
      <formula>M7="RÉCRÉ"</formula>
    </cfRule>
  </conditionalFormatting>
  <conditionalFormatting sqref="N7:N20">
    <cfRule type="expression" dxfId="77" priority="75">
      <formula>M7="LVE"</formula>
    </cfRule>
  </conditionalFormatting>
  <conditionalFormatting sqref="N7:N20">
    <cfRule type="expression" dxfId="76" priority="73">
      <formula>M7="EPS"</formula>
    </cfRule>
    <cfRule type="expression" dxfId="75" priority="74">
      <formula>M7="SCIENCES"</formula>
    </cfRule>
  </conditionalFormatting>
  <conditionalFormatting sqref="AC7:AC20">
    <cfRule type="expression" dxfId="74" priority="70" stopIfTrue="1">
      <formula>AB7="FR"</formula>
    </cfRule>
    <cfRule type="expression" dxfId="73" priority="71" stopIfTrue="1">
      <formula>AB7="MATHS"</formula>
    </cfRule>
    <cfRule type="expression" dxfId="72" priority="72" stopIfTrue="1">
      <formula>AB7="H-G-EMC"</formula>
    </cfRule>
  </conditionalFormatting>
  <conditionalFormatting sqref="AC7:AC20">
    <cfRule type="expression" dxfId="71" priority="69">
      <formula>AB7="ARTS"</formula>
    </cfRule>
  </conditionalFormatting>
  <conditionalFormatting sqref="AC7:AC20">
    <cfRule type="expression" dxfId="70" priority="68">
      <formula>AB7="RÉCRÉ"</formula>
    </cfRule>
  </conditionalFormatting>
  <conditionalFormatting sqref="AC7:AC20">
    <cfRule type="expression" dxfId="69" priority="67">
      <formula>AB7="LVE"</formula>
    </cfRule>
  </conditionalFormatting>
  <conditionalFormatting sqref="AC7:AC20">
    <cfRule type="expression" dxfId="68" priority="65">
      <formula>AB7="EPS"</formula>
    </cfRule>
    <cfRule type="expression" dxfId="67" priority="66">
      <formula>AB7="SCIENCES"</formula>
    </cfRule>
  </conditionalFormatting>
  <conditionalFormatting sqref="AM7:AM20">
    <cfRule type="expression" dxfId="66" priority="62" stopIfTrue="1">
      <formula>AL7="FR"</formula>
    </cfRule>
    <cfRule type="expression" dxfId="65" priority="63" stopIfTrue="1">
      <formula>AL7="MATHS"</formula>
    </cfRule>
    <cfRule type="expression" dxfId="64" priority="64" stopIfTrue="1">
      <formula>AL7="H-G-EMC"</formula>
    </cfRule>
  </conditionalFormatting>
  <conditionalFormatting sqref="AM7:AM20">
    <cfRule type="expression" dxfId="63" priority="61">
      <formula>AL7="ARTS"</formula>
    </cfRule>
  </conditionalFormatting>
  <conditionalFormatting sqref="AM7:AM20">
    <cfRule type="expression" dxfId="62" priority="60">
      <formula>AL7="RÉCRÉ"</formula>
    </cfRule>
  </conditionalFormatting>
  <conditionalFormatting sqref="AM7:AM20">
    <cfRule type="expression" dxfId="61" priority="59">
      <formula>AL7="LVE"</formula>
    </cfRule>
  </conditionalFormatting>
  <conditionalFormatting sqref="AM7:AM20">
    <cfRule type="expression" dxfId="60" priority="57">
      <formula>AL7="EPS"</formula>
    </cfRule>
    <cfRule type="expression" dxfId="59" priority="58">
      <formula>AL7="SCIENCES"</formula>
    </cfRule>
  </conditionalFormatting>
  <conditionalFormatting sqref="AV7:AV14">
    <cfRule type="expression" dxfId="58" priority="54" stopIfTrue="1">
      <formula>AU7="FR"</formula>
    </cfRule>
    <cfRule type="expression" dxfId="57" priority="55" stopIfTrue="1">
      <formula>AU7="MATHS"</formula>
    </cfRule>
    <cfRule type="expression" dxfId="56" priority="56" stopIfTrue="1">
      <formula>AU7="H-G-EMC"</formula>
    </cfRule>
  </conditionalFormatting>
  <conditionalFormatting sqref="AV7:AV14">
    <cfRule type="expression" dxfId="55" priority="53">
      <formula>AU7="ARTS"</formula>
    </cfRule>
  </conditionalFormatting>
  <conditionalFormatting sqref="AV7:AV14">
    <cfRule type="expression" dxfId="54" priority="52">
      <formula>AU7="RÉCRÉ"</formula>
    </cfRule>
  </conditionalFormatting>
  <conditionalFormatting sqref="AV7:AV14">
    <cfRule type="expression" dxfId="53" priority="51">
      <formula>AU7="LVE"</formula>
    </cfRule>
  </conditionalFormatting>
  <conditionalFormatting sqref="AV7:AV14">
    <cfRule type="expression" dxfId="52" priority="49">
      <formula>AU7="EPS"</formula>
    </cfRule>
    <cfRule type="expression" dxfId="51" priority="50">
      <formula>AU7="SCIENCES"</formula>
    </cfRule>
  </conditionalFormatting>
  <conditionalFormatting sqref="AX7:AX14">
    <cfRule type="expression" dxfId="50" priority="30" stopIfTrue="1">
      <formula>AW7="FR"</formula>
    </cfRule>
    <cfRule type="expression" dxfId="49" priority="31" stopIfTrue="1">
      <formula>AW7="MATHS"</formula>
    </cfRule>
    <cfRule type="expression" dxfId="48" priority="32" stopIfTrue="1">
      <formula>AW7="H-G-EMC"</formula>
    </cfRule>
  </conditionalFormatting>
  <conditionalFormatting sqref="AX7:AX14">
    <cfRule type="expression" dxfId="47" priority="29">
      <formula>AW7="ARTS"</formula>
    </cfRule>
  </conditionalFormatting>
  <conditionalFormatting sqref="AX7:AX14">
    <cfRule type="expression" dxfId="46" priority="28">
      <formula>AW7="RÉCRÉ"</formula>
    </cfRule>
  </conditionalFormatting>
  <conditionalFormatting sqref="AX7:AX14">
    <cfRule type="expression" dxfId="45" priority="27">
      <formula>AW7="LVE"</formula>
    </cfRule>
  </conditionalFormatting>
  <conditionalFormatting sqref="AX7:AX14">
    <cfRule type="expression" dxfId="44" priority="25">
      <formula>AW7="EPS"</formula>
    </cfRule>
    <cfRule type="expression" dxfId="43" priority="26">
      <formula>AW7="SCIENCES"</formula>
    </cfRule>
  </conditionalFormatting>
  <conditionalFormatting sqref="AX15">
    <cfRule type="expression" dxfId="42" priority="14" stopIfTrue="1">
      <formula>AW15="FR"</formula>
    </cfRule>
    <cfRule type="expression" dxfId="41" priority="15" stopIfTrue="1">
      <formula>AW15="MATHS"</formula>
    </cfRule>
    <cfRule type="expression" dxfId="40" priority="16" stopIfTrue="1">
      <formula>AW15="H-G-EMC"</formula>
    </cfRule>
  </conditionalFormatting>
  <conditionalFormatting sqref="AX15">
    <cfRule type="expression" dxfId="39" priority="13">
      <formula>AW15="ARTS"</formula>
    </cfRule>
  </conditionalFormatting>
  <conditionalFormatting sqref="AX15">
    <cfRule type="expression" dxfId="38" priority="12">
      <formula>AW15="RÉCRÉ"</formula>
    </cfRule>
  </conditionalFormatting>
  <conditionalFormatting sqref="AX15">
    <cfRule type="expression" dxfId="37" priority="11">
      <formula>AW15="LVE"</formula>
    </cfRule>
  </conditionalFormatting>
  <conditionalFormatting sqref="AX15">
    <cfRule type="expression" dxfId="36" priority="9">
      <formula>AW15="EPS"</formula>
    </cfRule>
    <cfRule type="expression" dxfId="35" priority="10">
      <formula>AW15="SCIENCES"</formula>
    </cfRule>
  </conditionalFormatting>
  <conditionalFormatting sqref="P7:P20">
    <cfRule type="expression" dxfId="34" priority="6" stopIfTrue="1">
      <formula>O7="FR"</formula>
    </cfRule>
    <cfRule type="expression" dxfId="33" priority="7" stopIfTrue="1">
      <formula>O7="MATHS"</formula>
    </cfRule>
    <cfRule type="expression" dxfId="32" priority="8" stopIfTrue="1">
      <formula>O7="H-G-EMC"</formula>
    </cfRule>
  </conditionalFormatting>
  <conditionalFormatting sqref="P7:P20">
    <cfRule type="expression" dxfId="31" priority="5">
      <formula>O7="ARTS"</formula>
    </cfRule>
  </conditionalFormatting>
  <conditionalFormatting sqref="P7:P20">
    <cfRule type="expression" dxfId="30" priority="4">
      <formula>O7="RÉCRÉ"</formula>
    </cfRule>
  </conditionalFormatting>
  <conditionalFormatting sqref="P7:P20">
    <cfRule type="expression" dxfId="29" priority="3">
      <formula>O7="LVE"</formula>
    </cfRule>
  </conditionalFormatting>
  <conditionalFormatting sqref="P7:P20">
    <cfRule type="expression" dxfId="28" priority="1">
      <formula>O7="EPS"</formula>
    </cfRule>
    <cfRule type="expression" dxfId="27" priority="2">
      <formula>O7="SCIENCES"</formula>
    </cfRule>
  </conditionalFormatting>
  <dataValidations count="1">
    <dataValidation type="list" allowBlank="1" showInputMessage="1" showErrorMessage="1" sqref="C23 AU7:AU14 M23 AB23 AL23 AW7:AW14 AL7:AL20 M7:M20 C7:C20 AB7:AB20" xr:uid="{00000000-0002-0000-0100-000000000000}">
      <formula1>$W$5:$W$14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>&amp;COdile Aubert - Le Prof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249977111117893"/>
  </sheetPr>
  <dimension ref="A1:CO59"/>
  <sheetViews>
    <sheetView showGridLines="0" showRowColHeaders="0" tabSelected="1" topLeftCell="B2" workbookViewId="0">
      <selection activeCell="AD2" sqref="AD1:AD1048576"/>
    </sheetView>
  </sheetViews>
  <sheetFormatPr baseColWidth="10" defaultColWidth="11.5703125" defaultRowHeight="18" x14ac:dyDescent="0.25"/>
  <cols>
    <col min="1" max="1" width="11.5703125" style="7" hidden="1" customWidth="1"/>
    <col min="2" max="2" width="6.5703125" style="6" customWidth="1"/>
    <col min="3" max="3" width="8.42578125" style="7" hidden="1" customWidth="1"/>
    <col min="4" max="4" width="21.71093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8.42578125" style="7" hidden="1" customWidth="1"/>
    <col min="14" max="14" width="21.7109375" style="7" customWidth="1"/>
    <col min="15" max="15" width="11.5703125" style="7" hidden="1" customWidth="1"/>
    <col min="16" max="16" width="36.140625" style="7" hidden="1" customWidth="1"/>
    <col min="17" max="27" width="11.5703125" style="7" hidden="1" customWidth="1"/>
    <col min="28" max="28" width="8.42578125" style="7" hidden="1" customWidth="1"/>
    <col min="29" max="29" width="21.7109375" style="7" hidden="1" customWidth="1"/>
    <col min="30" max="31" width="21.7109375" style="7" customWidth="1"/>
    <col min="32" max="39" width="11.5703125" style="7" hidden="1" customWidth="1"/>
    <col min="40" max="40" width="8.42578125" style="7" hidden="1" customWidth="1"/>
    <col min="41" max="41" width="21.7109375" style="7" customWidth="1"/>
    <col min="42" max="42" width="4.5703125" style="7" customWidth="1"/>
    <col min="43" max="48" width="0" style="7" hidden="1" customWidth="1"/>
    <col min="49" max="49" width="19.140625" style="7" hidden="1" customWidth="1"/>
    <col min="50" max="51" width="13.5703125" style="7" hidden="1" customWidth="1"/>
    <col min="52" max="52" width="21.7109375" style="8" customWidth="1"/>
    <col min="53" max="54" width="11.5703125" style="7"/>
    <col min="55" max="55" width="11.5703125" style="7" hidden="1" customWidth="1"/>
    <col min="56" max="56" width="18.28515625" style="7" hidden="1" customWidth="1"/>
    <col min="57" max="57" width="16.5703125" style="7" hidden="1" customWidth="1"/>
    <col min="58" max="95" width="0" style="7" hidden="1" customWidth="1"/>
    <col min="96" max="16384" width="11.5703125" style="7"/>
  </cols>
  <sheetData>
    <row r="1" spans="2:93" ht="29.45" hidden="1" customHeight="1" x14ac:dyDescent="0.25"/>
    <row r="2" spans="2:93" ht="9" customHeight="1" x14ac:dyDescent="0.25"/>
    <row r="3" spans="2:93" ht="29.45" hidden="1" customHeight="1" x14ac:dyDescent="0.25">
      <c r="D3" s="7" t="s">
        <v>16</v>
      </c>
      <c r="E3" s="9">
        <f>M3</f>
        <v>0.35416666666666669</v>
      </c>
      <c r="F3" s="9"/>
      <c r="G3" s="9"/>
      <c r="M3" s="9">
        <v>0.35416666666666669</v>
      </c>
    </row>
    <row r="4" spans="2:93" ht="29.45" hidden="1" customHeight="1" x14ac:dyDescent="0.25">
      <c r="D4" s="7" t="s">
        <v>17</v>
      </c>
      <c r="E4" s="9">
        <f>M4</f>
        <v>0.6875</v>
      </c>
      <c r="M4" s="9">
        <v>0.6875</v>
      </c>
    </row>
    <row r="5" spans="2:93" ht="43.9" customHeight="1" x14ac:dyDescent="0.25">
      <c r="B5" s="105" t="str">
        <f>'EDT1'!B2:BF2</f>
        <v>Emploi du temps 2023-2024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</row>
    <row r="6" spans="2:93" ht="29.45" customHeight="1" thickBot="1" x14ac:dyDescent="0.3">
      <c r="B6" s="10"/>
      <c r="D6" s="76" t="s">
        <v>8</v>
      </c>
      <c r="E6" s="11"/>
      <c r="F6" s="11"/>
      <c r="G6" s="11"/>
      <c r="H6" s="11"/>
      <c r="I6" s="11"/>
      <c r="J6" s="11"/>
      <c r="K6" s="11"/>
      <c r="L6" s="12" t="s">
        <v>15</v>
      </c>
      <c r="M6" s="11"/>
      <c r="N6" s="77" t="s">
        <v>18</v>
      </c>
      <c r="O6" s="11"/>
      <c r="P6" s="11"/>
      <c r="Q6" s="11"/>
      <c r="R6" s="11"/>
      <c r="S6" s="11"/>
      <c r="T6" s="11"/>
      <c r="U6" s="11"/>
      <c r="V6" s="11" t="s">
        <v>9</v>
      </c>
      <c r="W6" s="11" t="s">
        <v>11</v>
      </c>
      <c r="X6" s="11"/>
      <c r="Y6" s="11"/>
      <c r="Z6" s="11"/>
      <c r="AA6" s="12" t="s">
        <v>15</v>
      </c>
      <c r="AB6" s="11"/>
      <c r="AC6" s="78" t="s">
        <v>51</v>
      </c>
      <c r="AD6" s="78" t="s">
        <v>51</v>
      </c>
      <c r="AE6" s="40" t="s">
        <v>24</v>
      </c>
      <c r="AF6" s="11"/>
      <c r="AG6" s="11"/>
      <c r="AH6" s="11"/>
      <c r="AI6" s="11"/>
      <c r="AJ6" s="11"/>
      <c r="AK6" s="11"/>
      <c r="AL6" s="11"/>
      <c r="AM6" s="12" t="s">
        <v>15</v>
      </c>
      <c r="AN6" s="11"/>
      <c r="AO6" s="41" t="s">
        <v>25</v>
      </c>
      <c r="AZ6" s="38" t="str">
        <f>'EDT1'!BF6</f>
        <v>Volumes horaires</v>
      </c>
      <c r="BC6" s="63" t="s">
        <v>27</v>
      </c>
    </row>
    <row r="7" spans="2:93" ht="29.45" customHeight="1" thickTop="1" thickBot="1" x14ac:dyDescent="0.3">
      <c r="B7" s="39">
        <f>'EDT1'!B7</f>
        <v>0.35416666666666669</v>
      </c>
      <c r="C7" s="18" t="str">
        <f>'EDT1'!C7</f>
        <v>FR</v>
      </c>
      <c r="D7" s="32" t="str">
        <f>'EDT1'!D7</f>
        <v>A vous de remplir !</v>
      </c>
      <c r="E7" s="32"/>
      <c r="F7" s="32"/>
      <c r="G7" s="32"/>
      <c r="H7" s="32"/>
      <c r="I7" s="32"/>
      <c r="J7" s="32"/>
      <c r="K7" s="32"/>
      <c r="L7" s="33">
        <f>'EDT1'!B7</f>
        <v>0.35416666666666669</v>
      </c>
      <c r="M7" s="32" t="str">
        <f>'EDT1'!M7</f>
        <v/>
      </c>
      <c r="N7" s="32">
        <f>'EDT1'!N7</f>
        <v>0</v>
      </c>
      <c r="O7" s="32"/>
      <c r="P7" s="32"/>
      <c r="Q7" s="32"/>
      <c r="R7" s="32"/>
      <c r="S7" s="32"/>
      <c r="T7" s="32"/>
      <c r="U7" s="32"/>
      <c r="V7" s="32" t="s">
        <v>0</v>
      </c>
      <c r="W7" s="32" t="s">
        <v>7</v>
      </c>
      <c r="X7" s="32"/>
      <c r="Y7" s="32"/>
      <c r="Z7" s="32"/>
      <c r="AA7" s="33">
        <f>'EDT1'!B7</f>
        <v>0.35416666666666669</v>
      </c>
      <c r="AB7" s="32" t="str">
        <f>'EDT1'!AJ7</f>
        <v/>
      </c>
      <c r="AC7" s="32"/>
      <c r="AD7" s="32">
        <f>'EDT1'!X7</f>
        <v>0</v>
      </c>
      <c r="AE7" s="32">
        <f>'EDT1'!AK7</f>
        <v>0</v>
      </c>
      <c r="AF7" s="32"/>
      <c r="AG7" s="32"/>
      <c r="AH7" s="32"/>
      <c r="AI7" s="32"/>
      <c r="AJ7" s="32"/>
      <c r="AK7" s="32"/>
      <c r="AL7" s="32"/>
      <c r="AM7" s="34">
        <f t="shared" ref="AM7:AM21" si="0">L7</f>
        <v>0.35416666666666669</v>
      </c>
      <c r="AN7" s="32" t="str">
        <f>'EDT1'!AT7</f>
        <v/>
      </c>
      <c r="AO7" s="32">
        <f>'EDT1'!AU7</f>
        <v>0</v>
      </c>
      <c r="AW7" s="7" t="s">
        <v>11</v>
      </c>
      <c r="AX7" s="10">
        <f>SUM(C38+M38+AB38+AN38)</f>
        <v>1.041666666666663E-2</v>
      </c>
      <c r="AY7" s="7" t="s">
        <v>11</v>
      </c>
      <c r="AZ7" s="30" t="str">
        <f>'EDT1'!BF7</f>
        <v>FRANÇAIS : h 15</v>
      </c>
      <c r="BC7" s="63" t="s">
        <v>31</v>
      </c>
      <c r="BE7" s="62" t="str">
        <f t="shared" ref="BE7:BE20" si="1">D7</f>
        <v>A vous de remplir !</v>
      </c>
      <c r="BF7" s="32">
        <f>IF(OR(BE7=$BC$6,BE7=$BC$7,BE7=$BC$8,BE7=$BC$9,BE7=$BC$10),1,2)</f>
        <v>2</v>
      </c>
      <c r="BG7" s="32"/>
      <c r="BH7" s="32">
        <f t="shared" ref="BH7:BH20" si="2">G7</f>
        <v>0</v>
      </c>
      <c r="BI7" s="32">
        <f t="shared" ref="BI7:BI20" si="3">H7</f>
        <v>0</v>
      </c>
      <c r="BJ7" s="32">
        <f t="shared" ref="BJ7:BJ20" si="4">I7</f>
        <v>0</v>
      </c>
      <c r="BK7" s="32">
        <f t="shared" ref="BK7:BK20" si="5">J7</f>
        <v>0</v>
      </c>
      <c r="BL7" s="32">
        <f t="shared" ref="BL7:BL20" si="6">K7</f>
        <v>0</v>
      </c>
      <c r="BM7" s="32">
        <f t="shared" ref="BM7:BM20" si="7">L7</f>
        <v>0.35416666666666669</v>
      </c>
      <c r="BN7" s="32" t="str">
        <f t="shared" ref="BN7:BN20" si="8">M7</f>
        <v/>
      </c>
      <c r="BO7" s="32">
        <f t="shared" ref="BO7:BO20" si="9">N7</f>
        <v>0</v>
      </c>
      <c r="BP7" s="32">
        <f>IF(OR(BO7=$BC$6,BO7=$BC$7,BO7=$BC$8,BO7=$BC$9,BO7=$BC$10),1,2)</f>
        <v>2</v>
      </c>
      <c r="BQ7" s="32">
        <f t="shared" ref="BQ7:BQ20" si="10">P7</f>
        <v>0</v>
      </c>
      <c r="BR7" s="32">
        <f t="shared" ref="BR7:BR20" si="11">Q7</f>
        <v>0</v>
      </c>
      <c r="BS7" s="32">
        <f t="shared" ref="BS7:BS20" si="12">R7</f>
        <v>0</v>
      </c>
      <c r="BT7" s="32">
        <f t="shared" ref="BT7:BT20" si="13">S7</f>
        <v>0</v>
      </c>
      <c r="BU7" s="32">
        <f t="shared" ref="BU7:BU20" si="14">T7</f>
        <v>0</v>
      </c>
      <c r="BV7" s="32">
        <f t="shared" ref="BV7:BV20" si="15">U7</f>
        <v>0</v>
      </c>
      <c r="BW7" s="32" t="str">
        <f t="shared" ref="BW7:BW20" si="16">V7</f>
        <v>maths</v>
      </c>
      <c r="BX7" s="32" t="str">
        <f t="shared" ref="BX7:BX20" si="17">W7</f>
        <v>MATHS</v>
      </c>
      <c r="BY7" s="32">
        <f t="shared" ref="BY7:BY20" si="18">X7</f>
        <v>0</v>
      </c>
      <c r="BZ7" s="32">
        <f t="shared" ref="BZ7:BZ20" si="19">Y7</f>
        <v>0</v>
      </c>
      <c r="CA7" s="32">
        <f t="shared" ref="CA7:CA20" si="20">Z7</f>
        <v>0</v>
      </c>
      <c r="CB7" s="32">
        <f t="shared" ref="CB7:CB20" si="21">AA7</f>
        <v>0.35416666666666669</v>
      </c>
      <c r="CC7" s="32" t="str">
        <f t="shared" ref="CC7:CC20" si="22">AB7</f>
        <v/>
      </c>
      <c r="CD7" s="32">
        <f t="shared" ref="CD7:CN13" si="23">AE7</f>
        <v>0</v>
      </c>
      <c r="CE7" s="32">
        <f>IF(OR(CD7=$BC$6,CD7=$BC$7,CD7=$BC$8,CD7=$BC$9,CD7=$BC$10),1,2)</f>
        <v>2</v>
      </c>
      <c r="CF7" s="32">
        <f t="shared" si="23"/>
        <v>0</v>
      </c>
      <c r="CG7" s="32">
        <f t="shared" si="23"/>
        <v>0</v>
      </c>
      <c r="CH7" s="32">
        <f t="shared" si="23"/>
        <v>0</v>
      </c>
      <c r="CI7" s="32">
        <f t="shared" si="23"/>
        <v>0</v>
      </c>
      <c r="CJ7" s="32">
        <f t="shared" si="23"/>
        <v>0</v>
      </c>
      <c r="CK7" s="32">
        <f t="shared" si="23"/>
        <v>0</v>
      </c>
      <c r="CL7" s="32">
        <f t="shared" si="23"/>
        <v>0.35416666666666669</v>
      </c>
      <c r="CM7" s="32" t="str">
        <f t="shared" si="23"/>
        <v/>
      </c>
      <c r="CN7" s="32">
        <f t="shared" si="23"/>
        <v>0</v>
      </c>
      <c r="CO7" s="32">
        <f>IF(OR(CN7=$BC$6,CN7=$BC$7,CN7=$BC$8,CN7=$BC$9,CN7=$BC$10),1,2)</f>
        <v>2</v>
      </c>
    </row>
    <row r="8" spans="2:93" ht="29.45" customHeight="1" thickTop="1" thickBot="1" x14ac:dyDescent="0.3">
      <c r="B8" s="39">
        <f>'EDT1'!B8</f>
        <v>0.36458333333333331</v>
      </c>
      <c r="C8" s="18" t="str">
        <f>'EDT1'!C8</f>
        <v/>
      </c>
      <c r="D8" s="32">
        <f>'EDT1'!D8</f>
        <v>0</v>
      </c>
      <c r="E8" s="32"/>
      <c r="F8" s="32"/>
      <c r="G8" s="32"/>
      <c r="H8" s="32"/>
      <c r="I8" s="32"/>
      <c r="J8" s="32"/>
      <c r="K8" s="32"/>
      <c r="L8" s="33">
        <f t="shared" ref="L8:L21" si="24">B8</f>
        <v>0.36458333333333331</v>
      </c>
      <c r="M8" s="32" t="str">
        <f>'EDT1'!M8</f>
        <v/>
      </c>
      <c r="N8" s="32">
        <f>'EDT1'!N8</f>
        <v>0</v>
      </c>
      <c r="O8" s="32"/>
      <c r="P8" s="32"/>
      <c r="Q8" s="32"/>
      <c r="R8" s="32"/>
      <c r="S8" s="32"/>
      <c r="T8" s="32"/>
      <c r="U8" s="32"/>
      <c r="V8" s="32" t="s">
        <v>1</v>
      </c>
      <c r="W8" s="32" t="s">
        <v>1</v>
      </c>
      <c r="X8" s="32"/>
      <c r="Y8" s="32"/>
      <c r="Z8" s="32"/>
      <c r="AA8" s="33">
        <f t="shared" ref="AA8:AA21" si="25">B8</f>
        <v>0.36458333333333331</v>
      </c>
      <c r="AB8" s="32">
        <f>'EDT1'!AJ8</f>
        <v>0</v>
      </c>
      <c r="AC8" s="32"/>
      <c r="AD8" s="32">
        <f>'EDT1'!X8</f>
        <v>0</v>
      </c>
      <c r="AE8" s="32">
        <f>'EDT1'!AK8</f>
        <v>0</v>
      </c>
      <c r="AF8" s="32"/>
      <c r="AG8" s="32"/>
      <c r="AH8" s="32"/>
      <c r="AI8" s="32"/>
      <c r="AJ8" s="32"/>
      <c r="AK8" s="32"/>
      <c r="AL8" s="32"/>
      <c r="AM8" s="34">
        <f t="shared" si="0"/>
        <v>0.36458333333333331</v>
      </c>
      <c r="AN8" s="32" t="str">
        <f>'EDT1'!AT8</f>
        <v/>
      </c>
      <c r="AO8" s="32">
        <f>'EDT1'!AU8</f>
        <v>0</v>
      </c>
      <c r="AW8" s="7" t="s">
        <v>7</v>
      </c>
      <c r="AX8" s="10">
        <f>SUM(D38+N38+AE38+AO38)</f>
        <v>0</v>
      </c>
      <c r="AY8" s="7" t="s">
        <v>7</v>
      </c>
      <c r="AZ8" s="30" t="str">
        <f>'EDT1'!BF8</f>
        <v xml:space="preserve">MATHS : h </v>
      </c>
      <c r="BC8" s="63" t="s">
        <v>32</v>
      </c>
      <c r="BE8" s="62">
        <f t="shared" si="1"/>
        <v>0</v>
      </c>
      <c r="BF8" s="32">
        <f t="shared" ref="BF8:BF20" si="26">IF(OR(BE8=$BC$6,BE8=$BC$7,BE8=$BC$8,BE8=$BC$9,BE8=$BC$10),1,2)</f>
        <v>2</v>
      </c>
      <c r="BG8" s="32">
        <f t="shared" ref="BG8:BG20" si="27">F8</f>
        <v>0</v>
      </c>
      <c r="BH8" s="32">
        <f t="shared" si="2"/>
        <v>0</v>
      </c>
      <c r="BI8" s="32">
        <f t="shared" si="3"/>
        <v>0</v>
      </c>
      <c r="BJ8" s="32">
        <f t="shared" si="4"/>
        <v>0</v>
      </c>
      <c r="BK8" s="32">
        <f t="shared" si="5"/>
        <v>0</v>
      </c>
      <c r="BL8" s="32">
        <f t="shared" si="6"/>
        <v>0</v>
      </c>
      <c r="BM8" s="32">
        <f t="shared" si="7"/>
        <v>0.36458333333333331</v>
      </c>
      <c r="BN8" s="32" t="str">
        <f t="shared" si="8"/>
        <v/>
      </c>
      <c r="BO8" s="32">
        <f t="shared" si="9"/>
        <v>0</v>
      </c>
      <c r="BP8" s="32">
        <f t="shared" ref="BP8:BP20" si="28">IF(OR(BO8=$BC$6,BO8=$BC$7,BO8=$BC$8,BO8=$BC$9,BO8=$BC$10),1,2)</f>
        <v>2</v>
      </c>
      <c r="BQ8" s="32">
        <f t="shared" si="10"/>
        <v>0</v>
      </c>
      <c r="BR8" s="32">
        <f t="shared" si="11"/>
        <v>0</v>
      </c>
      <c r="BS8" s="32">
        <f t="shared" si="12"/>
        <v>0</v>
      </c>
      <c r="BT8" s="32">
        <f t="shared" si="13"/>
        <v>0</v>
      </c>
      <c r="BU8" s="32">
        <f t="shared" si="14"/>
        <v>0</v>
      </c>
      <c r="BV8" s="32">
        <f t="shared" si="15"/>
        <v>0</v>
      </c>
      <c r="BW8" s="32" t="str">
        <f t="shared" si="16"/>
        <v>LVE</v>
      </c>
      <c r="BX8" s="32" t="str">
        <f t="shared" si="17"/>
        <v>LVE</v>
      </c>
      <c r="BY8" s="32">
        <f t="shared" si="18"/>
        <v>0</v>
      </c>
      <c r="BZ8" s="32">
        <f t="shared" si="19"/>
        <v>0</v>
      </c>
      <c r="CA8" s="32">
        <f t="shared" si="20"/>
        <v>0</v>
      </c>
      <c r="CB8" s="32">
        <f t="shared" si="21"/>
        <v>0.36458333333333331</v>
      </c>
      <c r="CC8" s="32">
        <f t="shared" si="22"/>
        <v>0</v>
      </c>
      <c r="CD8" s="32">
        <f t="shared" si="23"/>
        <v>0</v>
      </c>
      <c r="CE8" s="32">
        <f t="shared" ref="CE8:CE20" si="29">IF(OR(CD8=$BC$6,CD8=$BC$7,CD8=$BC$8,CD8=$BC$9,CD8=$BC$10),1,2)</f>
        <v>2</v>
      </c>
      <c r="CF8" s="32">
        <f t="shared" si="23"/>
        <v>0</v>
      </c>
      <c r="CG8" s="32">
        <f t="shared" si="23"/>
        <v>0</v>
      </c>
      <c r="CH8" s="32">
        <f t="shared" si="23"/>
        <v>0</v>
      </c>
      <c r="CI8" s="32">
        <f t="shared" si="23"/>
        <v>0</v>
      </c>
      <c r="CJ8" s="32">
        <f t="shared" si="23"/>
        <v>0</v>
      </c>
      <c r="CK8" s="32">
        <f t="shared" si="23"/>
        <v>0</v>
      </c>
      <c r="CL8" s="32">
        <f t="shared" si="23"/>
        <v>0.36458333333333331</v>
      </c>
      <c r="CM8" s="32" t="str">
        <f t="shared" si="23"/>
        <v/>
      </c>
      <c r="CN8" s="32">
        <f t="shared" si="23"/>
        <v>0</v>
      </c>
      <c r="CO8" s="32">
        <f t="shared" ref="CO8:CO20" si="30">IF(OR(CN8=$BC$6,CN8=$BC$7,CN8=$BC$8,CN8=$BC$9,CN8=$BC$10),1,2)</f>
        <v>2</v>
      </c>
    </row>
    <row r="9" spans="2:93" ht="29.45" customHeight="1" thickTop="1" thickBot="1" x14ac:dyDescent="0.3">
      <c r="B9" s="39">
        <f>'EDT1'!B9</f>
        <v>0.375</v>
      </c>
      <c r="C9" s="18">
        <f>'EDT1'!C9</f>
        <v>0</v>
      </c>
      <c r="D9" s="32">
        <f>'EDT1'!D9</f>
        <v>0</v>
      </c>
      <c r="E9" s="32"/>
      <c r="F9" s="32"/>
      <c r="G9" s="32"/>
      <c r="H9" s="32"/>
      <c r="I9" s="32"/>
      <c r="J9" s="32"/>
      <c r="K9" s="32"/>
      <c r="L9" s="33">
        <f t="shared" si="24"/>
        <v>0.375</v>
      </c>
      <c r="M9" s="32" t="str">
        <f>'EDT1'!M9</f>
        <v/>
      </c>
      <c r="N9" s="32">
        <f>'EDT1'!N9</f>
        <v>0</v>
      </c>
      <c r="O9" s="32"/>
      <c r="P9" s="32"/>
      <c r="Q9" s="32"/>
      <c r="R9" s="32"/>
      <c r="S9" s="32"/>
      <c r="T9" s="32"/>
      <c r="U9" s="32"/>
      <c r="V9" s="32" t="s">
        <v>3</v>
      </c>
      <c r="W9" s="32" t="s">
        <v>5</v>
      </c>
      <c r="X9" s="32"/>
      <c r="Y9" s="32"/>
      <c r="Z9" s="32"/>
      <c r="AA9" s="33">
        <f t="shared" si="25"/>
        <v>0.375</v>
      </c>
      <c r="AB9" s="32" t="str">
        <f>'EDT1'!AJ9</f>
        <v/>
      </c>
      <c r="AC9" s="32"/>
      <c r="AD9" s="32">
        <f>'EDT1'!X9</f>
        <v>0</v>
      </c>
      <c r="AE9" s="32">
        <f>'EDT1'!AK9</f>
        <v>0</v>
      </c>
      <c r="AF9" s="32"/>
      <c r="AG9" s="32"/>
      <c r="AH9" s="32"/>
      <c r="AI9" s="32"/>
      <c r="AJ9" s="32"/>
      <c r="AK9" s="32"/>
      <c r="AL9" s="32"/>
      <c r="AM9" s="34">
        <f t="shared" si="0"/>
        <v>0.375</v>
      </c>
      <c r="AN9" s="32" t="str">
        <f>'EDT1'!AT9</f>
        <v/>
      </c>
      <c r="AO9" s="32">
        <f>'EDT1'!AU9</f>
        <v>0</v>
      </c>
      <c r="AW9" s="7" t="s">
        <v>1</v>
      </c>
      <c r="AX9" s="10">
        <f>SUM(E38+O38+AF38+AP38)</f>
        <v>0</v>
      </c>
      <c r="AY9" s="7" t="s">
        <v>1</v>
      </c>
      <c r="AZ9" s="30" t="str">
        <f>'EDT1'!BF9</f>
        <v xml:space="preserve">LVE : h </v>
      </c>
      <c r="BC9" s="64" t="s">
        <v>33</v>
      </c>
      <c r="BE9" s="62">
        <f t="shared" si="1"/>
        <v>0</v>
      </c>
      <c r="BF9" s="32">
        <f t="shared" si="26"/>
        <v>2</v>
      </c>
      <c r="BG9" s="32">
        <f t="shared" si="27"/>
        <v>0</v>
      </c>
      <c r="BH9" s="32">
        <f t="shared" si="2"/>
        <v>0</v>
      </c>
      <c r="BI9" s="32">
        <f t="shared" si="3"/>
        <v>0</v>
      </c>
      <c r="BJ9" s="32">
        <f t="shared" si="4"/>
        <v>0</v>
      </c>
      <c r="BK9" s="32">
        <f t="shared" si="5"/>
        <v>0</v>
      </c>
      <c r="BL9" s="32">
        <f t="shared" si="6"/>
        <v>0</v>
      </c>
      <c r="BM9" s="32">
        <f t="shared" si="7"/>
        <v>0.375</v>
      </c>
      <c r="BN9" s="32" t="str">
        <f t="shared" si="8"/>
        <v/>
      </c>
      <c r="BO9" s="32">
        <f t="shared" si="9"/>
        <v>0</v>
      </c>
      <c r="BP9" s="32">
        <f t="shared" si="28"/>
        <v>2</v>
      </c>
      <c r="BQ9" s="32">
        <f t="shared" si="10"/>
        <v>0</v>
      </c>
      <c r="BR9" s="32">
        <f t="shared" si="11"/>
        <v>0</v>
      </c>
      <c r="BS9" s="32">
        <f t="shared" si="12"/>
        <v>0</v>
      </c>
      <c r="BT9" s="32">
        <f t="shared" si="13"/>
        <v>0</v>
      </c>
      <c r="BU9" s="32">
        <f t="shared" si="14"/>
        <v>0</v>
      </c>
      <c r="BV9" s="32">
        <f t="shared" si="15"/>
        <v>0</v>
      </c>
      <c r="BW9" s="32" t="str">
        <f t="shared" si="16"/>
        <v>Sciences</v>
      </c>
      <c r="BX9" s="32" t="str">
        <f t="shared" si="17"/>
        <v>SCIENCES</v>
      </c>
      <c r="BY9" s="32">
        <f t="shared" si="18"/>
        <v>0</v>
      </c>
      <c r="BZ9" s="32">
        <f t="shared" si="19"/>
        <v>0</v>
      </c>
      <c r="CA9" s="32">
        <f t="shared" si="20"/>
        <v>0</v>
      </c>
      <c r="CB9" s="32">
        <f t="shared" si="21"/>
        <v>0.375</v>
      </c>
      <c r="CC9" s="32" t="str">
        <f t="shared" si="22"/>
        <v/>
      </c>
      <c r="CD9" s="32">
        <f t="shared" si="23"/>
        <v>0</v>
      </c>
      <c r="CE9" s="32">
        <f t="shared" si="29"/>
        <v>2</v>
      </c>
      <c r="CF9" s="32">
        <f t="shared" si="23"/>
        <v>0</v>
      </c>
      <c r="CG9" s="32">
        <f t="shared" si="23"/>
        <v>0</v>
      </c>
      <c r="CH9" s="32">
        <f t="shared" si="23"/>
        <v>0</v>
      </c>
      <c r="CI9" s="32">
        <f t="shared" si="23"/>
        <v>0</v>
      </c>
      <c r="CJ9" s="32">
        <f t="shared" si="23"/>
        <v>0</v>
      </c>
      <c r="CK9" s="32">
        <f t="shared" si="23"/>
        <v>0</v>
      </c>
      <c r="CL9" s="32">
        <f t="shared" si="23"/>
        <v>0.375</v>
      </c>
      <c r="CM9" s="32" t="str">
        <f t="shared" si="23"/>
        <v/>
      </c>
      <c r="CN9" s="32">
        <f t="shared" si="23"/>
        <v>0</v>
      </c>
      <c r="CO9" s="32">
        <f t="shared" si="30"/>
        <v>2</v>
      </c>
    </row>
    <row r="10" spans="2:93" ht="29.45" customHeight="1" thickTop="1" thickBot="1" x14ac:dyDescent="0.3">
      <c r="B10" s="39">
        <f>'EDT1'!B10</f>
        <v>0.38541666666666669</v>
      </c>
      <c r="C10" s="18" t="str">
        <f>'EDT1'!C10</f>
        <v/>
      </c>
      <c r="D10" s="32">
        <f>'EDT1'!D10</f>
        <v>0</v>
      </c>
      <c r="E10" s="35"/>
      <c r="F10" s="35"/>
      <c r="G10" s="35"/>
      <c r="H10" s="35"/>
      <c r="I10" s="35"/>
      <c r="J10" s="35"/>
      <c r="K10" s="35"/>
      <c r="L10" s="28">
        <f t="shared" si="24"/>
        <v>0.38541666666666669</v>
      </c>
      <c r="M10" s="36" t="str">
        <f>'EDT1'!M10</f>
        <v/>
      </c>
      <c r="N10" s="32">
        <f>'EDT1'!N10</f>
        <v>0</v>
      </c>
      <c r="O10" s="35"/>
      <c r="P10" s="35"/>
      <c r="Q10" s="35"/>
      <c r="R10" s="35"/>
      <c r="S10" s="35"/>
      <c r="T10" s="35"/>
      <c r="U10" s="35"/>
      <c r="V10" s="35" t="s">
        <v>10</v>
      </c>
      <c r="W10" s="35" t="s">
        <v>4</v>
      </c>
      <c r="X10" s="35"/>
      <c r="Y10" s="35"/>
      <c r="Z10" s="35"/>
      <c r="AA10" s="28">
        <f t="shared" si="25"/>
        <v>0.38541666666666669</v>
      </c>
      <c r="AB10" s="36" t="str">
        <f>'EDT1'!AJ10</f>
        <v/>
      </c>
      <c r="AC10" s="36"/>
      <c r="AD10" s="32">
        <f>'EDT1'!X10</f>
        <v>0</v>
      </c>
      <c r="AE10" s="32">
        <f>'EDT1'!AK10</f>
        <v>0</v>
      </c>
      <c r="AF10" s="35"/>
      <c r="AG10" s="35"/>
      <c r="AH10" s="35"/>
      <c r="AI10" s="35"/>
      <c r="AJ10" s="35"/>
      <c r="AK10" s="35"/>
      <c r="AL10" s="35"/>
      <c r="AM10" s="37">
        <f t="shared" si="0"/>
        <v>0.38541666666666669</v>
      </c>
      <c r="AN10" s="36" t="str">
        <f>'EDT1'!AT10</f>
        <v/>
      </c>
      <c r="AO10" s="32">
        <f>'EDT1'!AU10</f>
        <v>0</v>
      </c>
      <c r="AW10" s="7" t="s">
        <v>5</v>
      </c>
      <c r="AX10" s="10">
        <f>SUM(F38+P38+AG38+AQ38)</f>
        <v>0</v>
      </c>
      <c r="AY10" s="7" t="s">
        <v>5</v>
      </c>
      <c r="AZ10" s="30" t="str">
        <f>'EDT1'!BF10</f>
        <v xml:space="preserve">SCIENCES : h </v>
      </c>
      <c r="BC10" s="64" t="s">
        <v>14</v>
      </c>
      <c r="BE10" s="62">
        <f t="shared" si="1"/>
        <v>0</v>
      </c>
      <c r="BF10" s="32">
        <f t="shared" si="26"/>
        <v>2</v>
      </c>
      <c r="BG10" s="32">
        <f t="shared" si="27"/>
        <v>0</v>
      </c>
      <c r="BH10" s="32">
        <f t="shared" si="2"/>
        <v>0</v>
      </c>
      <c r="BI10" s="32">
        <f t="shared" si="3"/>
        <v>0</v>
      </c>
      <c r="BJ10" s="32">
        <f t="shared" si="4"/>
        <v>0</v>
      </c>
      <c r="BK10" s="32">
        <f t="shared" si="5"/>
        <v>0</v>
      </c>
      <c r="BL10" s="32">
        <f t="shared" si="6"/>
        <v>0</v>
      </c>
      <c r="BM10" s="32">
        <f t="shared" si="7"/>
        <v>0.38541666666666669</v>
      </c>
      <c r="BN10" s="32" t="str">
        <f t="shared" si="8"/>
        <v/>
      </c>
      <c r="BO10" s="32">
        <f t="shared" si="9"/>
        <v>0</v>
      </c>
      <c r="BP10" s="32">
        <f t="shared" si="28"/>
        <v>2</v>
      </c>
      <c r="BQ10" s="32">
        <f t="shared" si="10"/>
        <v>0</v>
      </c>
      <c r="BR10" s="32">
        <f t="shared" si="11"/>
        <v>0</v>
      </c>
      <c r="BS10" s="32">
        <f t="shared" si="12"/>
        <v>0</v>
      </c>
      <c r="BT10" s="32">
        <f t="shared" si="13"/>
        <v>0</v>
      </c>
      <c r="BU10" s="32">
        <f t="shared" si="14"/>
        <v>0</v>
      </c>
      <c r="BV10" s="32">
        <f t="shared" si="15"/>
        <v>0</v>
      </c>
      <c r="BW10" s="32" t="str">
        <f t="shared" si="16"/>
        <v>Arts</v>
      </c>
      <c r="BX10" s="32" t="str">
        <f t="shared" si="17"/>
        <v>ARTS</v>
      </c>
      <c r="BY10" s="32">
        <f t="shared" si="18"/>
        <v>0</v>
      </c>
      <c r="BZ10" s="32">
        <f t="shared" si="19"/>
        <v>0</v>
      </c>
      <c r="CA10" s="32">
        <f t="shared" si="20"/>
        <v>0</v>
      </c>
      <c r="CB10" s="32">
        <f t="shared" si="21"/>
        <v>0.38541666666666669</v>
      </c>
      <c r="CC10" s="32" t="str">
        <f t="shared" si="22"/>
        <v/>
      </c>
      <c r="CD10" s="32">
        <f t="shared" si="23"/>
        <v>0</v>
      </c>
      <c r="CE10" s="32">
        <f t="shared" si="29"/>
        <v>2</v>
      </c>
      <c r="CF10" s="32">
        <f t="shared" si="23"/>
        <v>0</v>
      </c>
      <c r="CG10" s="32">
        <f t="shared" si="23"/>
        <v>0</v>
      </c>
      <c r="CH10" s="32">
        <f t="shared" si="23"/>
        <v>0</v>
      </c>
      <c r="CI10" s="32">
        <f t="shared" si="23"/>
        <v>0</v>
      </c>
      <c r="CJ10" s="32">
        <f t="shared" si="23"/>
        <v>0</v>
      </c>
      <c r="CK10" s="32">
        <f t="shared" si="23"/>
        <v>0</v>
      </c>
      <c r="CL10" s="32">
        <f t="shared" si="23"/>
        <v>0.38541666666666669</v>
      </c>
      <c r="CM10" s="32" t="str">
        <f t="shared" si="23"/>
        <v/>
      </c>
      <c r="CN10" s="32">
        <f t="shared" si="23"/>
        <v>0</v>
      </c>
      <c r="CO10" s="32">
        <f t="shared" si="30"/>
        <v>2</v>
      </c>
    </row>
    <row r="11" spans="2:93" ht="29.45" customHeight="1" thickTop="1" thickBot="1" x14ac:dyDescent="0.3">
      <c r="B11" s="39">
        <f>'EDT1'!B11</f>
        <v>0.41666666666666669</v>
      </c>
      <c r="C11" s="18" t="str">
        <f>'EDT1'!C11</f>
        <v/>
      </c>
      <c r="D11" s="32">
        <f>'EDT1'!D11</f>
        <v>0</v>
      </c>
      <c r="E11" s="35"/>
      <c r="F11" s="35"/>
      <c r="G11" s="35"/>
      <c r="H11" s="35"/>
      <c r="I11" s="35"/>
      <c r="J11" s="35"/>
      <c r="K11" s="35"/>
      <c r="L11" s="28">
        <f t="shared" si="24"/>
        <v>0.41666666666666669</v>
      </c>
      <c r="M11" s="36">
        <f>'EDT1'!M11</f>
        <v>0</v>
      </c>
      <c r="N11" s="32">
        <f>'EDT1'!N11</f>
        <v>0</v>
      </c>
      <c r="O11" s="35"/>
      <c r="P11" s="35"/>
      <c r="Q11" s="35"/>
      <c r="R11" s="35"/>
      <c r="S11" s="35"/>
      <c r="T11" s="35"/>
      <c r="U11" s="35"/>
      <c r="V11" s="35" t="s">
        <v>2</v>
      </c>
      <c r="W11" s="35" t="s">
        <v>19</v>
      </c>
      <c r="X11" s="35"/>
      <c r="Y11" s="35"/>
      <c r="Z11" s="35"/>
      <c r="AA11" s="28">
        <f t="shared" si="25"/>
        <v>0.41666666666666669</v>
      </c>
      <c r="AB11" s="36" t="str">
        <f>'EDT1'!AJ11</f>
        <v/>
      </c>
      <c r="AC11" s="36"/>
      <c r="AD11" s="32">
        <f>'EDT1'!X11</f>
        <v>0</v>
      </c>
      <c r="AE11" s="32">
        <f>'EDT1'!AK11</f>
        <v>0</v>
      </c>
      <c r="AF11" s="35"/>
      <c r="AG11" s="35"/>
      <c r="AH11" s="35"/>
      <c r="AI11" s="35"/>
      <c r="AJ11" s="35"/>
      <c r="AK11" s="35"/>
      <c r="AL11" s="35"/>
      <c r="AM11" s="37">
        <f t="shared" si="0"/>
        <v>0.41666666666666669</v>
      </c>
      <c r="AN11" s="36" t="str">
        <f>'EDT1'!AT11</f>
        <v/>
      </c>
      <c r="AO11" s="32">
        <f>'EDT1'!AU11</f>
        <v>0</v>
      </c>
      <c r="AW11" s="7" t="s">
        <v>4</v>
      </c>
      <c r="AX11" s="10">
        <f>SUM(G38+Q38+AH38+AR38)</f>
        <v>0</v>
      </c>
      <c r="AY11" s="7" t="s">
        <v>4</v>
      </c>
      <c r="AZ11" s="30" t="str">
        <f>'EDT1'!BF11</f>
        <v xml:space="preserve">ARTS : h </v>
      </c>
      <c r="BE11" s="62">
        <f t="shared" si="1"/>
        <v>0</v>
      </c>
      <c r="BF11" s="32">
        <f t="shared" si="26"/>
        <v>2</v>
      </c>
      <c r="BG11" s="32">
        <f t="shared" si="27"/>
        <v>0</v>
      </c>
      <c r="BH11" s="32">
        <f t="shared" si="2"/>
        <v>0</v>
      </c>
      <c r="BI11" s="32">
        <f t="shared" si="3"/>
        <v>0</v>
      </c>
      <c r="BJ11" s="32">
        <f t="shared" si="4"/>
        <v>0</v>
      </c>
      <c r="BK11" s="32">
        <f t="shared" si="5"/>
        <v>0</v>
      </c>
      <c r="BL11" s="32">
        <f t="shared" si="6"/>
        <v>0</v>
      </c>
      <c r="BM11" s="32">
        <f t="shared" si="7"/>
        <v>0.41666666666666669</v>
      </c>
      <c r="BN11" s="32">
        <f t="shared" si="8"/>
        <v>0</v>
      </c>
      <c r="BO11" s="32">
        <f t="shared" si="9"/>
        <v>0</v>
      </c>
      <c r="BP11" s="32">
        <f t="shared" si="28"/>
        <v>2</v>
      </c>
      <c r="BQ11" s="32">
        <f t="shared" si="10"/>
        <v>0</v>
      </c>
      <c r="BR11" s="32">
        <f t="shared" si="11"/>
        <v>0</v>
      </c>
      <c r="BS11" s="32">
        <f t="shared" si="12"/>
        <v>0</v>
      </c>
      <c r="BT11" s="32">
        <f t="shared" si="13"/>
        <v>0</v>
      </c>
      <c r="BU11" s="32">
        <f t="shared" si="14"/>
        <v>0</v>
      </c>
      <c r="BV11" s="32">
        <f t="shared" si="15"/>
        <v>0</v>
      </c>
      <c r="BW11" s="32" t="str">
        <f t="shared" si="16"/>
        <v>Hist-Géo-EMC</v>
      </c>
      <c r="BX11" s="32" t="str">
        <f t="shared" si="17"/>
        <v>H-G-EMC</v>
      </c>
      <c r="BY11" s="32">
        <f t="shared" si="18"/>
        <v>0</v>
      </c>
      <c r="BZ11" s="32">
        <f t="shared" si="19"/>
        <v>0</v>
      </c>
      <c r="CA11" s="32">
        <f t="shared" si="20"/>
        <v>0</v>
      </c>
      <c r="CB11" s="32">
        <f t="shared" si="21"/>
        <v>0.41666666666666669</v>
      </c>
      <c r="CC11" s="32" t="str">
        <f t="shared" si="22"/>
        <v/>
      </c>
      <c r="CD11" s="32">
        <f t="shared" si="23"/>
        <v>0</v>
      </c>
      <c r="CE11" s="32">
        <f t="shared" si="29"/>
        <v>2</v>
      </c>
      <c r="CF11" s="32">
        <f t="shared" si="23"/>
        <v>0</v>
      </c>
      <c r="CG11" s="32">
        <f t="shared" si="23"/>
        <v>0</v>
      </c>
      <c r="CH11" s="32">
        <f t="shared" si="23"/>
        <v>0</v>
      </c>
      <c r="CI11" s="32">
        <f t="shared" si="23"/>
        <v>0</v>
      </c>
      <c r="CJ11" s="32">
        <f t="shared" si="23"/>
        <v>0</v>
      </c>
      <c r="CK11" s="32">
        <f t="shared" si="23"/>
        <v>0</v>
      </c>
      <c r="CL11" s="32">
        <f t="shared" si="23"/>
        <v>0.41666666666666669</v>
      </c>
      <c r="CM11" s="32" t="str">
        <f t="shared" si="23"/>
        <v/>
      </c>
      <c r="CN11" s="32">
        <f t="shared" si="23"/>
        <v>0</v>
      </c>
      <c r="CO11" s="32">
        <f t="shared" si="30"/>
        <v>2</v>
      </c>
    </row>
    <row r="12" spans="2:93" ht="29.45" customHeight="1" thickTop="1" thickBot="1" x14ac:dyDescent="0.3">
      <c r="B12" s="39">
        <f>'EDT1'!B12</f>
        <v>0.43055555555555558</v>
      </c>
      <c r="C12" s="18" t="str">
        <f>'EDT1'!C12</f>
        <v/>
      </c>
      <c r="D12" s="32">
        <f>'EDT1'!D12</f>
        <v>0</v>
      </c>
      <c r="E12" s="35"/>
      <c r="F12" s="35"/>
      <c r="G12" s="35"/>
      <c r="H12" s="35"/>
      <c r="I12" s="35"/>
      <c r="J12" s="35"/>
      <c r="K12" s="35"/>
      <c r="L12" s="28">
        <f t="shared" si="24"/>
        <v>0.43055555555555558</v>
      </c>
      <c r="M12" s="36">
        <f>'EDT1'!M12</f>
        <v>0</v>
      </c>
      <c r="N12" s="32">
        <f>'EDT1'!N12</f>
        <v>0</v>
      </c>
      <c r="O12" s="35"/>
      <c r="P12" s="35"/>
      <c r="Q12" s="35"/>
      <c r="R12" s="35"/>
      <c r="S12" s="35"/>
      <c r="T12" s="35"/>
      <c r="U12" s="35"/>
      <c r="V12" s="35" t="s">
        <v>6</v>
      </c>
      <c r="W12" s="35" t="s">
        <v>6</v>
      </c>
      <c r="X12" s="35"/>
      <c r="Y12" s="35"/>
      <c r="Z12" s="35"/>
      <c r="AA12" s="28">
        <f t="shared" si="25"/>
        <v>0.43055555555555558</v>
      </c>
      <c r="AB12" s="36" t="str">
        <f>'EDT1'!AJ12</f>
        <v/>
      </c>
      <c r="AC12" s="36"/>
      <c r="AD12" s="32">
        <f>'EDT1'!X12</f>
        <v>0</v>
      </c>
      <c r="AE12" s="32">
        <f>'EDT1'!AK12</f>
        <v>0</v>
      </c>
      <c r="AF12" s="35"/>
      <c r="AG12" s="35"/>
      <c r="AH12" s="35"/>
      <c r="AI12" s="35"/>
      <c r="AJ12" s="35"/>
      <c r="AK12" s="35"/>
      <c r="AL12" s="35"/>
      <c r="AM12" s="37">
        <f t="shared" si="0"/>
        <v>0.43055555555555558</v>
      </c>
      <c r="AN12" s="36" t="str">
        <f>'EDT1'!AT12</f>
        <v/>
      </c>
      <c r="AO12" s="32">
        <f>'EDT1'!AU12</f>
        <v>0</v>
      </c>
      <c r="AW12" s="7" t="s">
        <v>19</v>
      </c>
      <c r="AX12" s="10">
        <f>SUM(H38+R38+AS38+AI38)</f>
        <v>0</v>
      </c>
      <c r="AY12" s="7" t="s">
        <v>19</v>
      </c>
      <c r="AZ12" s="30" t="str">
        <f>'EDT1'!BF12</f>
        <v xml:space="preserve">HIST-GÉO-EMC : h </v>
      </c>
      <c r="BE12" s="62">
        <f t="shared" si="1"/>
        <v>0</v>
      </c>
      <c r="BF12" s="32">
        <f t="shared" si="26"/>
        <v>2</v>
      </c>
      <c r="BG12" s="32">
        <f t="shared" si="27"/>
        <v>0</v>
      </c>
      <c r="BH12" s="32">
        <f t="shared" si="2"/>
        <v>0</v>
      </c>
      <c r="BI12" s="32">
        <f t="shared" si="3"/>
        <v>0</v>
      </c>
      <c r="BJ12" s="32">
        <f t="shared" si="4"/>
        <v>0</v>
      </c>
      <c r="BK12" s="32">
        <f t="shared" si="5"/>
        <v>0</v>
      </c>
      <c r="BL12" s="32">
        <f t="shared" si="6"/>
        <v>0</v>
      </c>
      <c r="BM12" s="32">
        <f t="shared" si="7"/>
        <v>0.43055555555555558</v>
      </c>
      <c r="BN12" s="32">
        <f t="shared" si="8"/>
        <v>0</v>
      </c>
      <c r="BO12" s="32">
        <f t="shared" si="9"/>
        <v>0</v>
      </c>
      <c r="BP12" s="32">
        <f t="shared" si="28"/>
        <v>2</v>
      </c>
      <c r="BQ12" s="32">
        <f t="shared" si="10"/>
        <v>0</v>
      </c>
      <c r="BR12" s="32">
        <f t="shared" si="11"/>
        <v>0</v>
      </c>
      <c r="BS12" s="32">
        <f t="shared" si="12"/>
        <v>0</v>
      </c>
      <c r="BT12" s="32">
        <f t="shared" si="13"/>
        <v>0</v>
      </c>
      <c r="BU12" s="32">
        <f t="shared" si="14"/>
        <v>0</v>
      </c>
      <c r="BV12" s="32">
        <f t="shared" si="15"/>
        <v>0</v>
      </c>
      <c r="BW12" s="32" t="str">
        <f t="shared" si="16"/>
        <v>EPS</v>
      </c>
      <c r="BX12" s="32" t="str">
        <f t="shared" si="17"/>
        <v>EPS</v>
      </c>
      <c r="BY12" s="32">
        <f t="shared" si="18"/>
        <v>0</v>
      </c>
      <c r="BZ12" s="32">
        <f t="shared" si="19"/>
        <v>0</v>
      </c>
      <c r="CA12" s="32">
        <f t="shared" si="20"/>
        <v>0</v>
      </c>
      <c r="CB12" s="32">
        <f t="shared" si="21"/>
        <v>0.43055555555555558</v>
      </c>
      <c r="CC12" s="32" t="str">
        <f t="shared" si="22"/>
        <v/>
      </c>
      <c r="CD12" s="32">
        <f t="shared" si="23"/>
        <v>0</v>
      </c>
      <c r="CE12" s="32">
        <f t="shared" si="29"/>
        <v>2</v>
      </c>
      <c r="CF12" s="32">
        <f t="shared" si="23"/>
        <v>0</v>
      </c>
      <c r="CG12" s="32">
        <f t="shared" si="23"/>
        <v>0</v>
      </c>
      <c r="CH12" s="32">
        <f t="shared" si="23"/>
        <v>0</v>
      </c>
      <c r="CI12" s="32">
        <f t="shared" si="23"/>
        <v>0</v>
      </c>
      <c r="CJ12" s="32">
        <f t="shared" si="23"/>
        <v>0</v>
      </c>
      <c r="CK12" s="32">
        <f t="shared" si="23"/>
        <v>0</v>
      </c>
      <c r="CL12" s="32">
        <f t="shared" si="23"/>
        <v>0.43055555555555558</v>
      </c>
      <c r="CM12" s="32" t="str">
        <f t="shared" si="23"/>
        <v/>
      </c>
      <c r="CN12" s="32">
        <f t="shared" si="23"/>
        <v>0</v>
      </c>
      <c r="CO12" s="32">
        <f t="shared" si="30"/>
        <v>2</v>
      </c>
    </row>
    <row r="13" spans="2:93" ht="29.45" customHeight="1" thickTop="1" thickBot="1" x14ac:dyDescent="0.3">
      <c r="B13" s="39">
        <f>'EDT1'!B13</f>
        <v>0.47916666666666669</v>
      </c>
      <c r="C13" s="18" t="str">
        <f>'EDT1'!C13</f>
        <v/>
      </c>
      <c r="D13" s="32">
        <f>'EDT1'!D13</f>
        <v>0</v>
      </c>
      <c r="E13" s="35"/>
      <c r="F13" s="35"/>
      <c r="G13" s="35"/>
      <c r="H13" s="35"/>
      <c r="I13" s="35"/>
      <c r="J13" s="35"/>
      <c r="K13" s="35"/>
      <c r="L13" s="28">
        <f t="shared" si="24"/>
        <v>0.47916666666666669</v>
      </c>
      <c r="M13" s="36" t="str">
        <f>'EDT1'!M13</f>
        <v/>
      </c>
      <c r="N13" s="32">
        <f>'EDT1'!N13</f>
        <v>0</v>
      </c>
      <c r="O13" s="35"/>
      <c r="P13" s="35"/>
      <c r="Q13" s="35"/>
      <c r="R13" s="35"/>
      <c r="S13" s="35"/>
      <c r="T13" s="35"/>
      <c r="U13" s="35"/>
      <c r="V13" s="35" t="s">
        <v>13</v>
      </c>
      <c r="W13" s="35" t="str">
        <f>UPPER(V13)</f>
        <v>RÉCRÉ</v>
      </c>
      <c r="X13" s="35"/>
      <c r="Y13" s="35"/>
      <c r="Z13" s="35"/>
      <c r="AA13" s="28">
        <f t="shared" si="25"/>
        <v>0.47916666666666669</v>
      </c>
      <c r="AB13" s="36" t="str">
        <f>'EDT1'!AJ13</f>
        <v/>
      </c>
      <c r="AC13" s="36"/>
      <c r="AD13" s="32">
        <f>'EDT1'!X13</f>
        <v>0</v>
      </c>
      <c r="AE13" s="32">
        <f>'EDT1'!AK13</f>
        <v>0</v>
      </c>
      <c r="AF13" s="35"/>
      <c r="AG13" s="35"/>
      <c r="AH13" s="35"/>
      <c r="AI13" s="35"/>
      <c r="AJ13" s="35"/>
      <c r="AK13" s="35"/>
      <c r="AL13" s="35"/>
      <c r="AM13" s="37">
        <f t="shared" si="0"/>
        <v>0.47916666666666669</v>
      </c>
      <c r="AN13" s="36" t="str">
        <f>'EDT1'!AT13</f>
        <v/>
      </c>
      <c r="AO13" s="32">
        <f>'EDT1'!AU13</f>
        <v>0</v>
      </c>
      <c r="AW13" s="7" t="s">
        <v>6</v>
      </c>
      <c r="AX13" s="10">
        <f>SUM(I38+S38+AJ38+AT38)</f>
        <v>0</v>
      </c>
      <c r="AY13" s="7" t="s">
        <v>6</v>
      </c>
      <c r="AZ13" s="30" t="str">
        <f>'EDT1'!BF13</f>
        <v xml:space="preserve">EPS : h </v>
      </c>
      <c r="BE13" s="62">
        <f t="shared" si="1"/>
        <v>0</v>
      </c>
      <c r="BF13" s="32">
        <f t="shared" si="26"/>
        <v>2</v>
      </c>
      <c r="BG13" s="32">
        <f t="shared" si="27"/>
        <v>0</v>
      </c>
      <c r="BH13" s="32">
        <f t="shared" si="2"/>
        <v>0</v>
      </c>
      <c r="BI13" s="32">
        <f t="shared" si="3"/>
        <v>0</v>
      </c>
      <c r="BJ13" s="32">
        <f t="shared" si="4"/>
        <v>0</v>
      </c>
      <c r="BK13" s="32">
        <f t="shared" si="5"/>
        <v>0</v>
      </c>
      <c r="BL13" s="32">
        <f t="shared" si="6"/>
        <v>0</v>
      </c>
      <c r="BM13" s="32">
        <f t="shared" si="7"/>
        <v>0.47916666666666669</v>
      </c>
      <c r="BN13" s="32" t="str">
        <f t="shared" si="8"/>
        <v/>
      </c>
      <c r="BO13" s="32">
        <f t="shared" si="9"/>
        <v>0</v>
      </c>
      <c r="BP13" s="32">
        <f t="shared" si="28"/>
        <v>2</v>
      </c>
      <c r="BQ13" s="32">
        <f t="shared" si="10"/>
        <v>0</v>
      </c>
      <c r="BR13" s="32">
        <f t="shared" si="11"/>
        <v>0</v>
      </c>
      <c r="BS13" s="32">
        <f t="shared" si="12"/>
        <v>0</v>
      </c>
      <c r="BT13" s="32">
        <f t="shared" si="13"/>
        <v>0</v>
      </c>
      <c r="BU13" s="32">
        <f t="shared" si="14"/>
        <v>0</v>
      </c>
      <c r="BV13" s="32">
        <f t="shared" si="15"/>
        <v>0</v>
      </c>
      <c r="BW13" s="32" t="str">
        <f t="shared" si="16"/>
        <v>récré</v>
      </c>
      <c r="BX13" s="32" t="str">
        <f t="shared" si="17"/>
        <v>RÉCRÉ</v>
      </c>
      <c r="BY13" s="32">
        <f t="shared" si="18"/>
        <v>0</v>
      </c>
      <c r="BZ13" s="32">
        <f t="shared" si="19"/>
        <v>0</v>
      </c>
      <c r="CA13" s="32">
        <f t="shared" si="20"/>
        <v>0</v>
      </c>
      <c r="CB13" s="32">
        <f t="shared" si="21"/>
        <v>0.47916666666666669</v>
      </c>
      <c r="CC13" s="32" t="str">
        <f t="shared" si="22"/>
        <v/>
      </c>
      <c r="CD13" s="32">
        <f t="shared" si="23"/>
        <v>0</v>
      </c>
      <c r="CE13" s="32">
        <f t="shared" si="29"/>
        <v>2</v>
      </c>
      <c r="CF13" s="32">
        <f t="shared" si="23"/>
        <v>0</v>
      </c>
      <c r="CG13" s="32">
        <f t="shared" si="23"/>
        <v>0</v>
      </c>
      <c r="CH13" s="32">
        <f t="shared" si="23"/>
        <v>0</v>
      </c>
      <c r="CI13" s="32">
        <f t="shared" si="23"/>
        <v>0</v>
      </c>
      <c r="CJ13" s="32">
        <f t="shared" si="23"/>
        <v>0</v>
      </c>
      <c r="CK13" s="32">
        <f t="shared" si="23"/>
        <v>0</v>
      </c>
      <c r="CL13" s="32">
        <f t="shared" si="23"/>
        <v>0.47916666666666669</v>
      </c>
      <c r="CM13" s="32" t="str">
        <f t="shared" si="23"/>
        <v/>
      </c>
      <c r="CN13" s="32">
        <f t="shared" si="23"/>
        <v>0</v>
      </c>
      <c r="CO13" s="32">
        <f t="shared" si="30"/>
        <v>2</v>
      </c>
    </row>
    <row r="14" spans="2:93" ht="29.45" customHeight="1" thickTop="1" thickBot="1" x14ac:dyDescent="0.3">
      <c r="B14" s="39">
        <f>'EDT1'!B14</f>
        <v>0.5</v>
      </c>
      <c r="C14" s="18" t="str">
        <f>'EDT1'!C14</f>
        <v/>
      </c>
      <c r="D14" s="32">
        <f>'EDT1'!D14</f>
        <v>0</v>
      </c>
      <c r="E14" s="35"/>
      <c r="F14" s="35"/>
      <c r="G14" s="35"/>
      <c r="H14" s="35"/>
      <c r="I14" s="35"/>
      <c r="J14" s="35"/>
      <c r="K14" s="35"/>
      <c r="L14" s="28">
        <f t="shared" si="24"/>
        <v>0.5</v>
      </c>
      <c r="M14" s="36">
        <f>'EDT1'!M14</f>
        <v>0</v>
      </c>
      <c r="N14" s="32">
        <f>'EDT1'!N14</f>
        <v>0</v>
      </c>
      <c r="O14" s="35"/>
      <c r="P14" s="35"/>
      <c r="Q14" s="35"/>
      <c r="R14" s="35"/>
      <c r="S14" s="35"/>
      <c r="T14" s="35"/>
      <c r="U14" s="35"/>
      <c r="V14" s="35"/>
      <c r="W14" s="35" t="str">
        <f>UPPER(V14)</f>
        <v/>
      </c>
      <c r="X14" s="35"/>
      <c r="Y14" s="35"/>
      <c r="Z14" s="35"/>
      <c r="AA14" s="28">
        <f t="shared" si="25"/>
        <v>0.5</v>
      </c>
      <c r="AB14" s="36">
        <f>'EDT1'!AJ14</f>
        <v>0</v>
      </c>
      <c r="AC14" s="36"/>
      <c r="AD14" s="32">
        <f>'EDT1'!X14</f>
        <v>0</v>
      </c>
      <c r="AE14" s="32">
        <f>'EDT1'!AK14</f>
        <v>0</v>
      </c>
      <c r="AF14" s="35"/>
      <c r="AG14" s="35"/>
      <c r="AH14" s="35"/>
      <c r="AI14" s="35"/>
      <c r="AJ14" s="35"/>
      <c r="AK14" s="35"/>
      <c r="AL14" s="35"/>
      <c r="AM14" s="37">
        <f t="shared" si="0"/>
        <v>0.5</v>
      </c>
      <c r="AN14" s="36">
        <f>'EDT1'!AT14</f>
        <v>0</v>
      </c>
      <c r="AO14" s="32">
        <f>'EDT1'!AU14</f>
        <v>0</v>
      </c>
      <c r="AW14" s="7" t="s">
        <v>14</v>
      </c>
      <c r="AX14" s="10">
        <f>SUM(J38+T38+AK38+AU38)</f>
        <v>0</v>
      </c>
      <c r="AY14" s="7" t="s">
        <v>14</v>
      </c>
      <c r="AZ14" s="30" t="str">
        <f>'EDT1'!BF14</f>
        <v xml:space="preserve">RÉCRÉATIONS : h </v>
      </c>
      <c r="BE14" s="62">
        <f t="shared" si="1"/>
        <v>0</v>
      </c>
      <c r="BF14" s="32">
        <f t="shared" si="26"/>
        <v>2</v>
      </c>
      <c r="BG14" s="32">
        <f t="shared" si="27"/>
        <v>0</v>
      </c>
      <c r="BH14" s="32">
        <f t="shared" si="2"/>
        <v>0</v>
      </c>
      <c r="BI14" s="32">
        <f t="shared" si="3"/>
        <v>0</v>
      </c>
      <c r="BJ14" s="32">
        <f t="shared" si="4"/>
        <v>0</v>
      </c>
      <c r="BK14" s="32">
        <f t="shared" si="5"/>
        <v>0</v>
      </c>
      <c r="BL14" s="32">
        <f t="shared" si="6"/>
        <v>0</v>
      </c>
      <c r="BM14" s="32">
        <f t="shared" si="7"/>
        <v>0.5</v>
      </c>
      <c r="BN14" s="32">
        <f t="shared" si="8"/>
        <v>0</v>
      </c>
      <c r="BO14" s="32">
        <f t="shared" si="9"/>
        <v>0</v>
      </c>
      <c r="BP14" s="32">
        <f t="shared" si="28"/>
        <v>2</v>
      </c>
      <c r="BQ14" s="32">
        <f t="shared" si="10"/>
        <v>0</v>
      </c>
      <c r="BR14" s="32">
        <f t="shared" si="11"/>
        <v>0</v>
      </c>
      <c r="BS14" s="32">
        <f t="shared" si="12"/>
        <v>0</v>
      </c>
      <c r="BT14" s="32">
        <f t="shared" si="13"/>
        <v>0</v>
      </c>
      <c r="BU14" s="32">
        <f t="shared" si="14"/>
        <v>0</v>
      </c>
      <c r="BV14" s="32">
        <f t="shared" si="15"/>
        <v>0</v>
      </c>
      <c r="BW14" s="32">
        <f t="shared" si="16"/>
        <v>0</v>
      </c>
      <c r="BX14" s="32" t="str">
        <f t="shared" si="17"/>
        <v/>
      </c>
      <c r="BY14" s="32">
        <f t="shared" si="18"/>
        <v>0</v>
      </c>
      <c r="BZ14" s="32">
        <f t="shared" si="19"/>
        <v>0</v>
      </c>
      <c r="CA14" s="32">
        <f t="shared" si="20"/>
        <v>0</v>
      </c>
      <c r="CB14" s="32">
        <f t="shared" si="21"/>
        <v>0.5</v>
      </c>
      <c r="CC14" s="32">
        <f t="shared" si="22"/>
        <v>0</v>
      </c>
      <c r="CD14" s="32">
        <f t="shared" ref="CD14:CD20" si="31">AE14</f>
        <v>0</v>
      </c>
      <c r="CE14" s="32">
        <f t="shared" si="29"/>
        <v>2</v>
      </c>
      <c r="CF14" s="32">
        <f t="shared" ref="CF14:CF20" si="32">AG14</f>
        <v>0</v>
      </c>
      <c r="CG14" s="32">
        <f t="shared" ref="CG14:CG20" si="33">AH14</f>
        <v>0</v>
      </c>
      <c r="CH14" s="32">
        <f t="shared" ref="CH14:CH20" si="34">AI14</f>
        <v>0</v>
      </c>
      <c r="CI14" s="32">
        <f t="shared" ref="CI14:CI20" si="35">AJ14</f>
        <v>0</v>
      </c>
      <c r="CJ14" s="32">
        <f t="shared" ref="CJ14:CJ20" si="36">AK14</f>
        <v>0</v>
      </c>
      <c r="CK14" s="32">
        <f t="shared" ref="CK14:CK20" si="37">AL14</f>
        <v>0</v>
      </c>
      <c r="CL14" s="32">
        <f t="shared" ref="CL14:CL20" si="38">AM14</f>
        <v>0.5</v>
      </c>
      <c r="CM14" s="32">
        <f t="shared" ref="CM14:CM20" si="39">AN14</f>
        <v>0</v>
      </c>
      <c r="CN14" s="32">
        <f t="shared" ref="CN14:CN20" si="40">AO14</f>
        <v>0</v>
      </c>
      <c r="CO14" s="32">
        <f t="shared" si="30"/>
        <v>2</v>
      </c>
    </row>
    <row r="15" spans="2:93" ht="29.45" customHeight="1" thickTop="1" thickBot="1" x14ac:dyDescent="0.3">
      <c r="B15" s="39">
        <f>'EDT1'!B15</f>
        <v>0.58333333333333337</v>
      </c>
      <c r="C15" s="18" t="str">
        <f>'EDT1'!C15</f>
        <v/>
      </c>
      <c r="D15" s="32">
        <f>'EDT1'!D15</f>
        <v>0</v>
      </c>
      <c r="E15" s="35"/>
      <c r="F15" s="35"/>
      <c r="G15" s="35"/>
      <c r="H15" s="35"/>
      <c r="I15" s="35"/>
      <c r="J15" s="35"/>
      <c r="K15" s="35"/>
      <c r="L15" s="28">
        <f t="shared" si="24"/>
        <v>0.58333333333333337</v>
      </c>
      <c r="M15" s="36" t="str">
        <f>'EDT1'!M15</f>
        <v/>
      </c>
      <c r="N15" s="32">
        <f>'EDT1'!N15</f>
        <v>0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28">
        <f t="shared" si="25"/>
        <v>0.58333333333333337</v>
      </c>
      <c r="AB15" s="36" t="str">
        <f>'EDT1'!AJ15</f>
        <v/>
      </c>
      <c r="AC15" s="36"/>
      <c r="AD15" s="32">
        <f>'EDT1'!X15</f>
        <v>0</v>
      </c>
      <c r="AE15" s="32">
        <f>'EDT1'!AK15</f>
        <v>0</v>
      </c>
      <c r="AF15" s="35"/>
      <c r="AG15" s="35"/>
      <c r="AH15" s="35"/>
      <c r="AI15" s="35"/>
      <c r="AJ15" s="35"/>
      <c r="AK15" s="35"/>
      <c r="AL15" s="35"/>
      <c r="AM15" s="37">
        <f t="shared" si="0"/>
        <v>0.58333333333333337</v>
      </c>
      <c r="AN15" s="36" t="str">
        <f>'EDT1'!AT15</f>
        <v/>
      </c>
      <c r="AO15" s="32">
        <f>'EDT1'!AU15</f>
        <v>0</v>
      </c>
      <c r="AW15" s="7" t="s">
        <v>26</v>
      </c>
      <c r="AX15" s="27">
        <f>SUM(AX7+AX8+AX9+AX10+AX11+AX12+AX13+AX14)</f>
        <v>1.041666666666663E-2</v>
      </c>
      <c r="AY15" s="7" t="s">
        <v>26</v>
      </c>
      <c r="AZ15" s="30" t="str">
        <f>'EDT1'!BF15</f>
        <v>TOTAL : 0h15</v>
      </c>
      <c r="BE15" s="62">
        <f t="shared" si="1"/>
        <v>0</v>
      </c>
      <c r="BF15" s="32">
        <f t="shared" si="26"/>
        <v>2</v>
      </c>
      <c r="BG15" s="32">
        <f t="shared" si="27"/>
        <v>0</v>
      </c>
      <c r="BH15" s="32">
        <f t="shared" si="2"/>
        <v>0</v>
      </c>
      <c r="BI15" s="32">
        <f t="shared" si="3"/>
        <v>0</v>
      </c>
      <c r="BJ15" s="32">
        <f t="shared" si="4"/>
        <v>0</v>
      </c>
      <c r="BK15" s="32">
        <f t="shared" si="5"/>
        <v>0</v>
      </c>
      <c r="BL15" s="32">
        <f t="shared" si="6"/>
        <v>0</v>
      </c>
      <c r="BM15" s="32">
        <f t="shared" si="7"/>
        <v>0.58333333333333337</v>
      </c>
      <c r="BN15" s="32" t="str">
        <f t="shared" si="8"/>
        <v/>
      </c>
      <c r="BO15" s="32">
        <f t="shared" si="9"/>
        <v>0</v>
      </c>
      <c r="BP15" s="32">
        <f t="shared" si="28"/>
        <v>2</v>
      </c>
      <c r="BQ15" s="32">
        <f t="shared" si="10"/>
        <v>0</v>
      </c>
      <c r="BR15" s="32">
        <f t="shared" si="11"/>
        <v>0</v>
      </c>
      <c r="BS15" s="32">
        <f t="shared" si="12"/>
        <v>0</v>
      </c>
      <c r="BT15" s="32">
        <f t="shared" si="13"/>
        <v>0</v>
      </c>
      <c r="BU15" s="32">
        <f t="shared" si="14"/>
        <v>0</v>
      </c>
      <c r="BV15" s="32">
        <f t="shared" si="15"/>
        <v>0</v>
      </c>
      <c r="BW15" s="32">
        <f t="shared" si="16"/>
        <v>0</v>
      </c>
      <c r="BX15" s="32">
        <f t="shared" si="17"/>
        <v>0</v>
      </c>
      <c r="BY15" s="32">
        <f t="shared" si="18"/>
        <v>0</v>
      </c>
      <c r="BZ15" s="32">
        <f t="shared" si="19"/>
        <v>0</v>
      </c>
      <c r="CA15" s="32">
        <f t="shared" si="20"/>
        <v>0</v>
      </c>
      <c r="CB15" s="32">
        <f t="shared" si="21"/>
        <v>0.58333333333333337</v>
      </c>
      <c r="CC15" s="32" t="str">
        <f t="shared" si="22"/>
        <v/>
      </c>
      <c r="CD15" s="32">
        <f t="shared" si="31"/>
        <v>0</v>
      </c>
      <c r="CE15" s="32">
        <f t="shared" si="29"/>
        <v>2</v>
      </c>
      <c r="CF15" s="32">
        <f t="shared" si="32"/>
        <v>0</v>
      </c>
      <c r="CG15" s="32">
        <f t="shared" si="33"/>
        <v>0</v>
      </c>
      <c r="CH15" s="32">
        <f t="shared" si="34"/>
        <v>0</v>
      </c>
      <c r="CI15" s="32">
        <f t="shared" si="35"/>
        <v>0</v>
      </c>
      <c r="CJ15" s="32">
        <f t="shared" si="36"/>
        <v>0</v>
      </c>
      <c r="CK15" s="32">
        <f t="shared" si="37"/>
        <v>0</v>
      </c>
      <c r="CL15" s="32">
        <f t="shared" si="38"/>
        <v>0.58333333333333337</v>
      </c>
      <c r="CM15" s="32" t="str">
        <f t="shared" si="39"/>
        <v/>
      </c>
      <c r="CN15" s="32">
        <f t="shared" si="40"/>
        <v>0</v>
      </c>
      <c r="CO15" s="32">
        <f t="shared" si="30"/>
        <v>2</v>
      </c>
    </row>
    <row r="16" spans="2:93" ht="22.9" customHeight="1" thickTop="1" thickBot="1" x14ac:dyDescent="0.3">
      <c r="B16" s="39">
        <f>'EDT1'!B16</f>
        <v>0.59375</v>
      </c>
      <c r="C16" s="18" t="str">
        <f>'EDT1'!C16</f>
        <v/>
      </c>
      <c r="D16" s="32">
        <f>'EDT1'!D16</f>
        <v>0</v>
      </c>
      <c r="E16" s="35"/>
      <c r="F16" s="35"/>
      <c r="G16" s="35"/>
      <c r="H16" s="35"/>
      <c r="I16" s="35"/>
      <c r="J16" s="35"/>
      <c r="K16" s="35"/>
      <c r="L16" s="28">
        <f t="shared" si="24"/>
        <v>0.59375</v>
      </c>
      <c r="M16" s="36" t="str">
        <f>'EDT1'!M16</f>
        <v/>
      </c>
      <c r="N16" s="32">
        <f>'EDT1'!N16</f>
        <v>0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28">
        <f t="shared" si="25"/>
        <v>0.59375</v>
      </c>
      <c r="AB16" s="36" t="str">
        <f>'EDT1'!AJ16</f>
        <v/>
      </c>
      <c r="AC16" s="36"/>
      <c r="AD16" s="32">
        <f>'EDT1'!X16</f>
        <v>0</v>
      </c>
      <c r="AE16" s="32">
        <f>'EDT1'!AK16</f>
        <v>0</v>
      </c>
      <c r="AF16" s="35"/>
      <c r="AG16" s="35"/>
      <c r="AH16" s="35"/>
      <c r="AI16" s="35"/>
      <c r="AJ16" s="35"/>
      <c r="AK16" s="35"/>
      <c r="AL16" s="35"/>
      <c r="AM16" s="37">
        <f t="shared" si="0"/>
        <v>0.59375</v>
      </c>
      <c r="AN16" s="36" t="str">
        <f>'EDT1'!AT16</f>
        <v/>
      </c>
      <c r="AO16" s="32">
        <f>'EDT1'!AU16</f>
        <v>0</v>
      </c>
      <c r="BE16" s="62">
        <f t="shared" si="1"/>
        <v>0</v>
      </c>
      <c r="BF16" s="32">
        <f t="shared" si="26"/>
        <v>2</v>
      </c>
      <c r="BG16" s="32">
        <f t="shared" si="27"/>
        <v>0</v>
      </c>
      <c r="BH16" s="32">
        <f t="shared" si="2"/>
        <v>0</v>
      </c>
      <c r="BI16" s="32">
        <f t="shared" si="3"/>
        <v>0</v>
      </c>
      <c r="BJ16" s="32">
        <f t="shared" si="4"/>
        <v>0</v>
      </c>
      <c r="BK16" s="32">
        <f t="shared" si="5"/>
        <v>0</v>
      </c>
      <c r="BL16" s="32">
        <f t="shared" si="6"/>
        <v>0</v>
      </c>
      <c r="BM16" s="32">
        <f t="shared" si="7"/>
        <v>0.59375</v>
      </c>
      <c r="BN16" s="32" t="str">
        <f t="shared" si="8"/>
        <v/>
      </c>
      <c r="BO16" s="32">
        <f t="shared" si="9"/>
        <v>0</v>
      </c>
      <c r="BP16" s="32">
        <f t="shared" si="28"/>
        <v>2</v>
      </c>
      <c r="BQ16" s="32">
        <f t="shared" si="10"/>
        <v>0</v>
      </c>
      <c r="BR16" s="32">
        <f t="shared" si="11"/>
        <v>0</v>
      </c>
      <c r="BS16" s="32">
        <f t="shared" si="12"/>
        <v>0</v>
      </c>
      <c r="BT16" s="32">
        <f t="shared" si="13"/>
        <v>0</v>
      </c>
      <c r="BU16" s="32">
        <f t="shared" si="14"/>
        <v>0</v>
      </c>
      <c r="BV16" s="32">
        <f t="shared" si="15"/>
        <v>0</v>
      </c>
      <c r="BW16" s="32">
        <f t="shared" si="16"/>
        <v>0</v>
      </c>
      <c r="BX16" s="32">
        <f t="shared" si="17"/>
        <v>0</v>
      </c>
      <c r="BY16" s="32">
        <f t="shared" si="18"/>
        <v>0</v>
      </c>
      <c r="BZ16" s="32">
        <f t="shared" si="19"/>
        <v>0</v>
      </c>
      <c r="CA16" s="32">
        <f t="shared" si="20"/>
        <v>0</v>
      </c>
      <c r="CB16" s="32">
        <f t="shared" si="21"/>
        <v>0.59375</v>
      </c>
      <c r="CC16" s="32" t="str">
        <f t="shared" si="22"/>
        <v/>
      </c>
      <c r="CD16" s="32">
        <f t="shared" si="31"/>
        <v>0</v>
      </c>
      <c r="CE16" s="32">
        <f t="shared" si="29"/>
        <v>2</v>
      </c>
      <c r="CF16" s="32">
        <f t="shared" si="32"/>
        <v>0</v>
      </c>
      <c r="CG16" s="32">
        <f t="shared" si="33"/>
        <v>0</v>
      </c>
      <c r="CH16" s="32">
        <f t="shared" si="34"/>
        <v>0</v>
      </c>
      <c r="CI16" s="32">
        <f t="shared" si="35"/>
        <v>0</v>
      </c>
      <c r="CJ16" s="32">
        <f t="shared" si="36"/>
        <v>0</v>
      </c>
      <c r="CK16" s="32">
        <f t="shared" si="37"/>
        <v>0</v>
      </c>
      <c r="CL16" s="32">
        <f t="shared" si="38"/>
        <v>0.59375</v>
      </c>
      <c r="CM16" s="32" t="str">
        <f t="shared" si="39"/>
        <v/>
      </c>
      <c r="CN16" s="32">
        <f t="shared" si="40"/>
        <v>0</v>
      </c>
      <c r="CO16" s="32">
        <f t="shared" si="30"/>
        <v>2</v>
      </c>
    </row>
    <row r="17" spans="2:93" ht="29.45" customHeight="1" thickTop="1" thickBot="1" x14ac:dyDescent="0.3">
      <c r="B17" s="39">
        <f>'EDT1'!B17</f>
        <v>0.60416666666666663</v>
      </c>
      <c r="C17" s="18">
        <f>'EDT1'!C17</f>
        <v>0</v>
      </c>
      <c r="D17" s="32">
        <f>'EDT1'!D17</f>
        <v>0</v>
      </c>
      <c r="E17" s="35"/>
      <c r="F17" s="35"/>
      <c r="G17" s="35"/>
      <c r="H17" s="35"/>
      <c r="I17" s="35"/>
      <c r="J17" s="35"/>
      <c r="K17" s="35"/>
      <c r="L17" s="28">
        <f t="shared" si="24"/>
        <v>0.60416666666666663</v>
      </c>
      <c r="M17" s="36">
        <f>'EDT1'!M17</f>
        <v>0</v>
      </c>
      <c r="N17" s="32">
        <f>'EDT1'!N17</f>
        <v>0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28">
        <f t="shared" si="25"/>
        <v>0.60416666666666663</v>
      </c>
      <c r="AB17" s="36">
        <f>'EDT1'!AJ17</f>
        <v>0</v>
      </c>
      <c r="AC17" s="36"/>
      <c r="AD17" s="32">
        <f>'EDT1'!X17</f>
        <v>0</v>
      </c>
      <c r="AE17" s="32">
        <f>'EDT1'!AK17</f>
        <v>0</v>
      </c>
      <c r="AF17" s="35"/>
      <c r="AG17" s="35"/>
      <c r="AH17" s="35"/>
      <c r="AI17" s="35"/>
      <c r="AJ17" s="35"/>
      <c r="AK17" s="35"/>
      <c r="AL17" s="35"/>
      <c r="AM17" s="37">
        <f t="shared" si="0"/>
        <v>0.60416666666666663</v>
      </c>
      <c r="AN17" s="36">
        <f>'EDT1'!AT17</f>
        <v>0</v>
      </c>
      <c r="AO17" s="32">
        <f>'EDT1'!AU17</f>
        <v>0</v>
      </c>
      <c r="BE17" s="62">
        <f t="shared" si="1"/>
        <v>0</v>
      </c>
      <c r="BF17" s="32">
        <f t="shared" si="26"/>
        <v>2</v>
      </c>
      <c r="BG17" s="32">
        <f t="shared" si="27"/>
        <v>0</v>
      </c>
      <c r="BH17" s="32">
        <f t="shared" si="2"/>
        <v>0</v>
      </c>
      <c r="BI17" s="32">
        <f t="shared" si="3"/>
        <v>0</v>
      </c>
      <c r="BJ17" s="32">
        <f t="shared" si="4"/>
        <v>0</v>
      </c>
      <c r="BK17" s="32">
        <f t="shared" si="5"/>
        <v>0</v>
      </c>
      <c r="BL17" s="32">
        <f t="shared" si="6"/>
        <v>0</v>
      </c>
      <c r="BM17" s="32">
        <f t="shared" si="7"/>
        <v>0.60416666666666663</v>
      </c>
      <c r="BN17" s="32">
        <f t="shared" si="8"/>
        <v>0</v>
      </c>
      <c r="BO17" s="32">
        <f t="shared" si="9"/>
        <v>0</v>
      </c>
      <c r="BP17" s="32">
        <f t="shared" si="28"/>
        <v>2</v>
      </c>
      <c r="BQ17" s="32">
        <f t="shared" si="10"/>
        <v>0</v>
      </c>
      <c r="BR17" s="32">
        <f t="shared" si="11"/>
        <v>0</v>
      </c>
      <c r="BS17" s="32">
        <f t="shared" si="12"/>
        <v>0</v>
      </c>
      <c r="BT17" s="32">
        <f t="shared" si="13"/>
        <v>0</v>
      </c>
      <c r="BU17" s="32">
        <f t="shared" si="14"/>
        <v>0</v>
      </c>
      <c r="BV17" s="32">
        <f t="shared" si="15"/>
        <v>0</v>
      </c>
      <c r="BW17" s="32">
        <f t="shared" si="16"/>
        <v>0</v>
      </c>
      <c r="BX17" s="32">
        <f t="shared" si="17"/>
        <v>0</v>
      </c>
      <c r="BY17" s="32">
        <f t="shared" si="18"/>
        <v>0</v>
      </c>
      <c r="BZ17" s="32">
        <f t="shared" si="19"/>
        <v>0</v>
      </c>
      <c r="CA17" s="32">
        <f t="shared" si="20"/>
        <v>0</v>
      </c>
      <c r="CB17" s="32">
        <f t="shared" si="21"/>
        <v>0.60416666666666663</v>
      </c>
      <c r="CC17" s="32">
        <f t="shared" si="22"/>
        <v>0</v>
      </c>
      <c r="CD17" s="32">
        <f t="shared" si="31"/>
        <v>0</v>
      </c>
      <c r="CE17" s="32">
        <f t="shared" si="29"/>
        <v>2</v>
      </c>
      <c r="CF17" s="32">
        <f t="shared" si="32"/>
        <v>0</v>
      </c>
      <c r="CG17" s="32">
        <f t="shared" si="33"/>
        <v>0</v>
      </c>
      <c r="CH17" s="32">
        <f t="shared" si="34"/>
        <v>0</v>
      </c>
      <c r="CI17" s="32">
        <f t="shared" si="35"/>
        <v>0</v>
      </c>
      <c r="CJ17" s="32">
        <f t="shared" si="36"/>
        <v>0</v>
      </c>
      <c r="CK17" s="32">
        <f t="shared" si="37"/>
        <v>0</v>
      </c>
      <c r="CL17" s="32">
        <f t="shared" si="38"/>
        <v>0.60416666666666663</v>
      </c>
      <c r="CM17" s="32">
        <f t="shared" si="39"/>
        <v>0</v>
      </c>
      <c r="CN17" s="32">
        <f t="shared" si="40"/>
        <v>0</v>
      </c>
      <c r="CO17" s="32">
        <f t="shared" si="30"/>
        <v>2</v>
      </c>
    </row>
    <row r="18" spans="2:93" ht="29.45" customHeight="1" thickTop="1" thickBot="1" x14ac:dyDescent="0.3">
      <c r="B18" s="39">
        <f>'EDT1'!B18</f>
        <v>0.625</v>
      </c>
      <c r="C18" s="18">
        <f>'EDT1'!C18</f>
        <v>0</v>
      </c>
      <c r="D18" s="32" t="str">
        <f>'EDT1'!D18</f>
        <v xml:space="preserve"> </v>
      </c>
      <c r="E18" s="35"/>
      <c r="F18" s="35"/>
      <c r="G18" s="35"/>
      <c r="H18" s="35"/>
      <c r="I18" s="35"/>
      <c r="J18" s="35"/>
      <c r="K18" s="35"/>
      <c r="L18" s="28">
        <f t="shared" ref="L18" si="41">B18</f>
        <v>0.625</v>
      </c>
      <c r="M18" s="36">
        <f>'EDT1'!M18</f>
        <v>0</v>
      </c>
      <c r="N18" s="32">
        <f>'EDT1'!N18</f>
        <v>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28">
        <f t="shared" ref="AA18" si="42">B18</f>
        <v>0.625</v>
      </c>
      <c r="AB18" s="36">
        <f>'EDT1'!AJ18</f>
        <v>0</v>
      </c>
      <c r="AC18" s="36"/>
      <c r="AD18" s="32">
        <f>'EDT1'!X18</f>
        <v>0</v>
      </c>
      <c r="AE18" s="32" t="str">
        <f>'EDT1'!AK18</f>
        <v xml:space="preserve"> </v>
      </c>
      <c r="AF18" s="35"/>
      <c r="AG18" s="35"/>
      <c r="AH18" s="35"/>
      <c r="AI18" s="35"/>
      <c r="AJ18" s="35"/>
      <c r="AK18" s="35"/>
      <c r="AL18" s="35"/>
      <c r="AM18" s="37">
        <f t="shared" ref="AM18" si="43">L18</f>
        <v>0.625</v>
      </c>
      <c r="AN18" s="36">
        <f>'EDT1'!AT18</f>
        <v>0</v>
      </c>
      <c r="AO18" s="32">
        <f>'EDT1'!AU18</f>
        <v>0</v>
      </c>
      <c r="BE18" s="6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</row>
    <row r="19" spans="2:93" ht="29.45" customHeight="1" thickTop="1" thickBot="1" x14ac:dyDescent="0.3">
      <c r="B19" s="39">
        <f>'EDT1'!B19</f>
        <v>0.63888888888888895</v>
      </c>
      <c r="C19" s="18" t="str">
        <f>'EDT1'!C19</f>
        <v/>
      </c>
      <c r="D19" s="32">
        <f>'EDT1'!D19</f>
        <v>0</v>
      </c>
      <c r="E19" s="35"/>
      <c r="F19" s="35"/>
      <c r="G19" s="35"/>
      <c r="H19" s="35"/>
      <c r="I19" s="35"/>
      <c r="J19" s="35"/>
      <c r="K19" s="35"/>
      <c r="L19" s="28">
        <f t="shared" si="24"/>
        <v>0.63888888888888895</v>
      </c>
      <c r="M19" s="36" t="str">
        <f>'EDT1'!M19</f>
        <v/>
      </c>
      <c r="N19" s="32">
        <f>'EDT1'!N19</f>
        <v>0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28">
        <f t="shared" si="25"/>
        <v>0.63888888888888895</v>
      </c>
      <c r="AB19" s="36" t="str">
        <f>'EDT1'!AJ19</f>
        <v/>
      </c>
      <c r="AD19" s="32">
        <f>'EDT1'!X19</f>
        <v>0</v>
      </c>
      <c r="AE19" s="32">
        <f>'EDT1'!AK19</f>
        <v>0</v>
      </c>
      <c r="AF19" s="35"/>
      <c r="AG19" s="35"/>
      <c r="AH19" s="35"/>
      <c r="AI19" s="35"/>
      <c r="AJ19" s="35"/>
      <c r="AK19" s="35"/>
      <c r="AL19" s="35"/>
      <c r="AM19" s="37">
        <f t="shared" si="0"/>
        <v>0.63888888888888895</v>
      </c>
      <c r="AN19" s="36">
        <f>'EDT1'!AT19</f>
        <v>0</v>
      </c>
      <c r="AO19" s="32">
        <f>'EDT1'!AU19</f>
        <v>0</v>
      </c>
      <c r="BE19" s="62">
        <f t="shared" si="1"/>
        <v>0</v>
      </c>
      <c r="BF19" s="32">
        <f t="shared" si="26"/>
        <v>2</v>
      </c>
      <c r="BG19" s="32">
        <f t="shared" si="27"/>
        <v>0</v>
      </c>
      <c r="BH19" s="32">
        <f t="shared" si="2"/>
        <v>0</v>
      </c>
      <c r="BI19" s="32">
        <f t="shared" si="3"/>
        <v>0</v>
      </c>
      <c r="BJ19" s="32">
        <f t="shared" si="4"/>
        <v>0</v>
      </c>
      <c r="BK19" s="32">
        <f t="shared" si="5"/>
        <v>0</v>
      </c>
      <c r="BL19" s="32">
        <f t="shared" si="6"/>
        <v>0</v>
      </c>
      <c r="BM19" s="32">
        <f t="shared" si="7"/>
        <v>0.63888888888888895</v>
      </c>
      <c r="BN19" s="32" t="str">
        <f t="shared" si="8"/>
        <v/>
      </c>
      <c r="BO19" s="32">
        <f t="shared" si="9"/>
        <v>0</v>
      </c>
      <c r="BP19" s="32">
        <f t="shared" si="28"/>
        <v>2</v>
      </c>
      <c r="BQ19" s="32">
        <f t="shared" si="10"/>
        <v>0</v>
      </c>
      <c r="BR19" s="32">
        <f t="shared" si="11"/>
        <v>0</v>
      </c>
      <c r="BS19" s="32">
        <f t="shared" si="12"/>
        <v>0</v>
      </c>
      <c r="BT19" s="32">
        <f t="shared" si="13"/>
        <v>0</v>
      </c>
      <c r="BU19" s="32">
        <f t="shared" si="14"/>
        <v>0</v>
      </c>
      <c r="BV19" s="32">
        <f t="shared" si="15"/>
        <v>0</v>
      </c>
      <c r="BW19" s="32">
        <f t="shared" si="16"/>
        <v>0</v>
      </c>
      <c r="BX19" s="32">
        <f t="shared" si="17"/>
        <v>0</v>
      </c>
      <c r="BY19" s="32">
        <f t="shared" si="18"/>
        <v>0</v>
      </c>
      <c r="BZ19" s="32">
        <f t="shared" si="19"/>
        <v>0</v>
      </c>
      <c r="CA19" s="32">
        <f t="shared" si="20"/>
        <v>0</v>
      </c>
      <c r="CB19" s="32">
        <f t="shared" si="21"/>
        <v>0.63888888888888895</v>
      </c>
      <c r="CC19" s="32" t="str">
        <f t="shared" si="22"/>
        <v/>
      </c>
      <c r="CD19" s="32">
        <f t="shared" si="31"/>
        <v>0</v>
      </c>
      <c r="CE19" s="32">
        <f t="shared" si="29"/>
        <v>2</v>
      </c>
      <c r="CF19" s="32">
        <f t="shared" si="32"/>
        <v>0</v>
      </c>
      <c r="CG19" s="32">
        <f t="shared" si="33"/>
        <v>0</v>
      </c>
      <c r="CH19" s="32">
        <f t="shared" si="34"/>
        <v>0</v>
      </c>
      <c r="CI19" s="32">
        <f t="shared" si="35"/>
        <v>0</v>
      </c>
      <c r="CJ19" s="32">
        <f t="shared" si="36"/>
        <v>0</v>
      </c>
      <c r="CK19" s="32">
        <f t="shared" si="37"/>
        <v>0</v>
      </c>
      <c r="CL19" s="32">
        <f t="shared" si="38"/>
        <v>0.63888888888888895</v>
      </c>
      <c r="CM19" s="32">
        <f t="shared" si="39"/>
        <v>0</v>
      </c>
      <c r="CN19" s="32">
        <f t="shared" si="40"/>
        <v>0</v>
      </c>
      <c r="CO19" s="32">
        <f t="shared" si="30"/>
        <v>2</v>
      </c>
    </row>
    <row r="20" spans="2:93" ht="29.45" customHeight="1" thickTop="1" thickBot="1" x14ac:dyDescent="0.3">
      <c r="B20" s="39">
        <f>'EDT1'!B20</f>
        <v>0.66319444444444442</v>
      </c>
      <c r="C20" s="18" t="str">
        <f>'EDT1'!C20</f>
        <v/>
      </c>
      <c r="D20" s="32" t="str">
        <f>'EDT1'!D20</f>
        <v xml:space="preserve"> </v>
      </c>
      <c r="E20" s="35"/>
      <c r="F20" s="35"/>
      <c r="G20" s="35"/>
      <c r="H20" s="35"/>
      <c r="I20" s="35"/>
      <c r="J20" s="35"/>
      <c r="K20" s="35"/>
      <c r="L20" s="28">
        <f t="shared" si="24"/>
        <v>0.66319444444444442</v>
      </c>
      <c r="M20" s="36" t="str">
        <f>'EDT1'!M20</f>
        <v/>
      </c>
      <c r="N20" s="32" t="str">
        <f>'EDT1'!N20</f>
        <v xml:space="preserve"> 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28">
        <f t="shared" si="25"/>
        <v>0.66319444444444442</v>
      </c>
      <c r="AB20" s="36" t="str">
        <f>'EDT1'!AJ20</f>
        <v/>
      </c>
      <c r="AD20" s="32" t="str">
        <f>'EDT1'!X20</f>
        <v xml:space="preserve"> </v>
      </c>
      <c r="AE20" s="32">
        <f>'EDT1'!AK20</f>
        <v>0</v>
      </c>
      <c r="AF20" s="35"/>
      <c r="AG20" s="35"/>
      <c r="AH20" s="35"/>
      <c r="AI20" s="35"/>
      <c r="AJ20" s="35"/>
      <c r="AK20" s="35"/>
      <c r="AL20" s="35"/>
      <c r="AM20" s="37">
        <f t="shared" si="0"/>
        <v>0.66319444444444442</v>
      </c>
      <c r="AN20" s="36" t="str">
        <f>'EDT1'!AT20</f>
        <v/>
      </c>
      <c r="AO20" s="32">
        <f>'EDT1'!AU20</f>
        <v>0</v>
      </c>
      <c r="BE20" s="62" t="str">
        <f t="shared" si="1"/>
        <v xml:space="preserve"> </v>
      </c>
      <c r="BF20" s="32">
        <f t="shared" si="26"/>
        <v>2</v>
      </c>
      <c r="BG20" s="32">
        <f t="shared" si="27"/>
        <v>0</v>
      </c>
      <c r="BH20" s="32">
        <f t="shared" si="2"/>
        <v>0</v>
      </c>
      <c r="BI20" s="32">
        <f t="shared" si="3"/>
        <v>0</v>
      </c>
      <c r="BJ20" s="32">
        <f t="shared" si="4"/>
        <v>0</v>
      </c>
      <c r="BK20" s="32">
        <f t="shared" si="5"/>
        <v>0</v>
      </c>
      <c r="BL20" s="32">
        <f t="shared" si="6"/>
        <v>0</v>
      </c>
      <c r="BM20" s="32">
        <f t="shared" si="7"/>
        <v>0.66319444444444442</v>
      </c>
      <c r="BN20" s="32" t="str">
        <f t="shared" si="8"/>
        <v/>
      </c>
      <c r="BO20" s="32" t="str">
        <f t="shared" si="9"/>
        <v xml:space="preserve"> </v>
      </c>
      <c r="BP20" s="32">
        <f t="shared" si="28"/>
        <v>2</v>
      </c>
      <c r="BQ20" s="32">
        <f t="shared" si="10"/>
        <v>0</v>
      </c>
      <c r="BR20" s="32">
        <f t="shared" si="11"/>
        <v>0</v>
      </c>
      <c r="BS20" s="32">
        <f t="shared" si="12"/>
        <v>0</v>
      </c>
      <c r="BT20" s="32">
        <f t="shared" si="13"/>
        <v>0</v>
      </c>
      <c r="BU20" s="32">
        <f t="shared" si="14"/>
        <v>0</v>
      </c>
      <c r="BV20" s="32">
        <f t="shared" si="15"/>
        <v>0</v>
      </c>
      <c r="BW20" s="32">
        <f t="shared" si="16"/>
        <v>0</v>
      </c>
      <c r="BX20" s="32">
        <f t="shared" si="17"/>
        <v>0</v>
      </c>
      <c r="BY20" s="32">
        <f t="shared" si="18"/>
        <v>0</v>
      </c>
      <c r="BZ20" s="32">
        <f t="shared" si="19"/>
        <v>0</v>
      </c>
      <c r="CA20" s="32">
        <f t="shared" si="20"/>
        <v>0</v>
      </c>
      <c r="CB20" s="32">
        <f t="shared" si="21"/>
        <v>0.66319444444444442</v>
      </c>
      <c r="CC20" s="32" t="str">
        <f t="shared" si="22"/>
        <v/>
      </c>
      <c r="CD20" s="32">
        <f t="shared" si="31"/>
        <v>0</v>
      </c>
      <c r="CE20" s="32">
        <f t="shared" si="29"/>
        <v>2</v>
      </c>
      <c r="CF20" s="32">
        <f t="shared" si="32"/>
        <v>0</v>
      </c>
      <c r="CG20" s="32">
        <f t="shared" si="33"/>
        <v>0</v>
      </c>
      <c r="CH20" s="32">
        <f t="shared" si="34"/>
        <v>0</v>
      </c>
      <c r="CI20" s="32">
        <f t="shared" si="35"/>
        <v>0</v>
      </c>
      <c r="CJ20" s="32">
        <f t="shared" si="36"/>
        <v>0</v>
      </c>
      <c r="CK20" s="32">
        <f t="shared" si="37"/>
        <v>0</v>
      </c>
      <c r="CL20" s="32">
        <f t="shared" si="38"/>
        <v>0.66319444444444442</v>
      </c>
      <c r="CM20" s="32" t="str">
        <f t="shared" si="39"/>
        <v/>
      </c>
      <c r="CN20" s="32">
        <f t="shared" si="40"/>
        <v>0</v>
      </c>
      <c r="CO20" s="32">
        <f t="shared" si="30"/>
        <v>2</v>
      </c>
    </row>
    <row r="21" spans="2:93" ht="29.45" hidden="1" customHeight="1" x14ac:dyDescent="0.25">
      <c r="B21" s="10">
        <f>'EDT1'!B21</f>
        <v>0.6875</v>
      </c>
      <c r="L21" s="6">
        <f t="shared" si="24"/>
        <v>0.6875</v>
      </c>
      <c r="AA21" s="6">
        <f t="shared" si="25"/>
        <v>0.6875</v>
      </c>
      <c r="AM21" s="6">
        <f t="shared" si="0"/>
        <v>0.6875</v>
      </c>
      <c r="BF21" s="32" t="e">
        <f t="shared" ref="BF21:BF40" si="44">MATCH($BC$6:$BC$10,BE21)</f>
        <v>#VALUE!</v>
      </c>
    </row>
    <row r="22" spans="2:93" ht="29.45" hidden="1" customHeight="1" x14ac:dyDescent="0.25">
      <c r="B22" s="97" t="s">
        <v>8</v>
      </c>
      <c r="C22" s="97"/>
      <c r="D22" s="97"/>
      <c r="E22" s="97"/>
      <c r="F22" s="97"/>
      <c r="G22" s="97"/>
      <c r="H22" s="97"/>
      <c r="I22" s="97"/>
      <c r="J22" s="97"/>
      <c r="L22" s="103" t="s">
        <v>18</v>
      </c>
      <c r="M22" s="103"/>
      <c r="N22" s="103"/>
      <c r="O22" s="103"/>
      <c r="P22" s="103"/>
      <c r="Q22" s="103"/>
      <c r="R22" s="103"/>
      <c r="S22" s="103"/>
      <c r="T22" s="103"/>
      <c r="AA22" s="99" t="s">
        <v>24</v>
      </c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M22" s="100" t="s">
        <v>25</v>
      </c>
      <c r="AN22" s="100"/>
      <c r="AO22" s="100"/>
      <c r="AP22" s="100"/>
      <c r="AQ22" s="100"/>
      <c r="AR22" s="100"/>
      <c r="AS22" s="100"/>
      <c r="AT22" s="100"/>
      <c r="AU22" s="100"/>
      <c r="BF22" s="32" t="e">
        <f t="shared" si="44"/>
        <v>#VALUE!</v>
      </c>
    </row>
    <row r="23" spans="2:93" ht="29.45" hidden="1" customHeight="1" x14ac:dyDescent="0.25">
      <c r="B23" s="28"/>
      <c r="C23" s="16" t="s">
        <v>11</v>
      </c>
      <c r="D23" s="16" t="s">
        <v>7</v>
      </c>
      <c r="E23" s="16" t="s">
        <v>1</v>
      </c>
      <c r="F23" s="16" t="s">
        <v>12</v>
      </c>
      <c r="G23" s="16" t="s">
        <v>4</v>
      </c>
      <c r="H23" s="16" t="s">
        <v>19</v>
      </c>
      <c r="I23" s="16" t="s">
        <v>6</v>
      </c>
      <c r="J23" s="16" t="s">
        <v>20</v>
      </c>
      <c r="L23" s="28"/>
      <c r="M23" s="16" t="s">
        <v>11</v>
      </c>
      <c r="N23" s="16" t="s">
        <v>7</v>
      </c>
      <c r="O23" s="16" t="s">
        <v>1</v>
      </c>
      <c r="P23" s="16" t="s">
        <v>12</v>
      </c>
      <c r="Q23" s="16" t="s">
        <v>4</v>
      </c>
      <c r="R23" s="16" t="s">
        <v>19</v>
      </c>
      <c r="S23" s="16" t="s">
        <v>6</v>
      </c>
      <c r="T23" s="16" t="s">
        <v>20</v>
      </c>
      <c r="AA23" s="28"/>
      <c r="AB23" s="16" t="s">
        <v>11</v>
      </c>
      <c r="AC23" s="16"/>
      <c r="AD23" s="16"/>
      <c r="AE23" s="16" t="s">
        <v>7</v>
      </c>
      <c r="AF23" s="16" t="s">
        <v>1</v>
      </c>
      <c r="AG23" s="16" t="s">
        <v>12</v>
      </c>
      <c r="AH23" s="16" t="s">
        <v>4</v>
      </c>
      <c r="AI23" s="16" t="s">
        <v>19</v>
      </c>
      <c r="AJ23" s="16" t="s">
        <v>6</v>
      </c>
      <c r="AK23" s="16" t="s">
        <v>20</v>
      </c>
      <c r="AM23" s="28"/>
      <c r="AN23" s="16" t="s">
        <v>11</v>
      </c>
      <c r="AO23" s="16" t="s">
        <v>7</v>
      </c>
      <c r="AP23" s="16" t="s">
        <v>1</v>
      </c>
      <c r="AQ23" s="16" t="s">
        <v>12</v>
      </c>
      <c r="AR23" s="16" t="s">
        <v>4</v>
      </c>
      <c r="AS23" s="16" t="s">
        <v>19</v>
      </c>
      <c r="AT23" s="16" t="s">
        <v>6</v>
      </c>
      <c r="AU23" s="16" t="s">
        <v>20</v>
      </c>
      <c r="BF23" s="32" t="e">
        <f t="shared" si="44"/>
        <v>#VALUE!</v>
      </c>
    </row>
    <row r="24" spans="2:93" ht="29.45" hidden="1" customHeight="1" x14ac:dyDescent="0.25">
      <c r="B24" s="29">
        <v>1</v>
      </c>
      <c r="C24" s="30">
        <f t="shared" ref="C24:C30" si="45">IF($C7="FR",$B8-$B7,0)</f>
        <v>1.041666666666663E-2</v>
      </c>
      <c r="D24" s="30">
        <f t="shared" ref="D24:D30" si="46">IF($C7="MATHS",$B8-$B7,0)</f>
        <v>0</v>
      </c>
      <c r="E24" s="30">
        <f t="shared" ref="E24:E30" si="47">IF($C7="LVE",$B8-$B7,0)</f>
        <v>0</v>
      </c>
      <c r="F24" s="30">
        <f>IF($C7="SCIENCES",$B8-$B7,0)</f>
        <v>0</v>
      </c>
      <c r="G24" s="30">
        <f t="shared" ref="G24:G30" si="48">IF($C7="ARTS",$B8-$B7,0)</f>
        <v>0</v>
      </c>
      <c r="H24" s="30">
        <f t="shared" ref="H24:H30" si="49">IF($C7="H-G-EMC",$B8-$B7,0)</f>
        <v>0</v>
      </c>
      <c r="I24" s="30">
        <f t="shared" ref="I24:I30" si="50">IF($C7="EPS",$B8-$B7,0)</f>
        <v>0</v>
      </c>
      <c r="J24" s="30">
        <f t="shared" ref="J24:J30" si="51">IF($C7="RÉCRÉ",$B8-$B7,0)</f>
        <v>0</v>
      </c>
      <c r="L24" s="29">
        <v>1</v>
      </c>
      <c r="M24" s="30">
        <f t="shared" ref="M24:M33" si="52">IF($M7="FR",$L8-$L7,0)</f>
        <v>0</v>
      </c>
      <c r="N24" s="30">
        <f t="shared" ref="N24:N33" si="53">IF($M7="MATHS",$L8-$L7,0)</f>
        <v>0</v>
      </c>
      <c r="O24" s="30">
        <f t="shared" ref="O24:O33" si="54">IF($M7="LVE",$L8-$L7,0)</f>
        <v>0</v>
      </c>
      <c r="P24" s="30">
        <f t="shared" ref="P24:P33" si="55">IF($M7="SCIENCES",$L8-$L7,0)</f>
        <v>0</v>
      </c>
      <c r="Q24" s="30">
        <f t="shared" ref="Q24:Q33" si="56">IF($M7="ARTS",$L8-$L7,0)</f>
        <v>0</v>
      </c>
      <c r="R24" s="30">
        <f t="shared" ref="R24:R33" si="57">IF($M7="H-G-EMC",$L8-$L7,0)</f>
        <v>0</v>
      </c>
      <c r="S24" s="30">
        <f t="shared" ref="S24:S33" si="58">IF($M7="EPS",$L8-$L7,0)</f>
        <v>0</v>
      </c>
      <c r="T24" s="30">
        <f t="shared" ref="T24:T33" si="59">IF($M7="RÉCRÉ",$L8-$L7,0)</f>
        <v>0</v>
      </c>
      <c r="AA24" s="29">
        <v>1</v>
      </c>
      <c r="AB24" s="30">
        <f t="shared" ref="AB24:AB33" si="60">IF($AB7="FR",$AA8-$AA7,0)</f>
        <v>0</v>
      </c>
      <c r="AC24" s="30"/>
      <c r="AD24" s="30"/>
      <c r="AE24" s="30">
        <f t="shared" ref="AE24:AE33" si="61">IF($AB7="MATHS",$AA8-$AA7,0)</f>
        <v>0</v>
      </c>
      <c r="AF24" s="30">
        <f t="shared" ref="AF24:AF33" si="62">IF($AB7="LVE",$AA8-$AA7,0)</f>
        <v>0</v>
      </c>
      <c r="AG24" s="30">
        <f t="shared" ref="AG24:AG33" si="63">IF($AB7="SCIENCES",$AA8-$AA7,0)</f>
        <v>0</v>
      </c>
      <c r="AH24" s="30">
        <f t="shared" ref="AH24:AH33" si="64">IF($AB7="ARTS",$AA8-$AA7,0)</f>
        <v>0</v>
      </c>
      <c r="AI24" s="30">
        <f t="shared" ref="AI24:AI33" si="65">IF($AB7="H-G-EMC",$AA8-$AA7,0)</f>
        <v>0</v>
      </c>
      <c r="AJ24" s="30">
        <f t="shared" ref="AJ24:AJ33" si="66">IF($AB7="EPS",$AA8-$AA7,0)</f>
        <v>0</v>
      </c>
      <c r="AK24" s="30">
        <f t="shared" ref="AK24:AK33" si="67">IF($AB7="RÉCRÉ",$AA8-$AA7,0)</f>
        <v>0</v>
      </c>
      <c r="AM24" s="29">
        <v>1</v>
      </c>
      <c r="AN24" s="30">
        <f t="shared" ref="AN24:AN33" si="68">IF($AN7="FR",$AM8-$AM7,0)</f>
        <v>0</v>
      </c>
      <c r="AO24" s="30">
        <f t="shared" ref="AO24:AO33" si="69">IF($AN7="MATHS",$AM8-$AM7,0)</f>
        <v>0</v>
      </c>
      <c r="AP24" s="30">
        <f t="shared" ref="AP24:AP33" si="70">IF($AN7="LVE",$AM8-$AM7,0)</f>
        <v>0</v>
      </c>
      <c r="AQ24" s="30">
        <f t="shared" ref="AQ24:AQ33" si="71">IF($AN7="SCIENCES",$AM8-$AM7,0)</f>
        <v>0</v>
      </c>
      <c r="AR24" s="30">
        <f>IF($AN7="ARTS",$AM8-$AM7,0)</f>
        <v>0</v>
      </c>
      <c r="AS24" s="30">
        <f t="shared" ref="AS24:AS33" si="72">IF($AN7="H-G-EMC",$AM8-$AM7,0)</f>
        <v>0</v>
      </c>
      <c r="AT24" s="30">
        <f t="shared" ref="AT24:AT33" si="73">IF($AN7="EPS",$AM8-$AM7,0)</f>
        <v>0</v>
      </c>
      <c r="AU24" s="30">
        <f t="shared" ref="AU24:AU33" si="74">IF($AN7="RÉCRÉ",$AM8-$AM7,0)</f>
        <v>0</v>
      </c>
      <c r="BF24" s="32" t="e">
        <f t="shared" si="44"/>
        <v>#VALUE!</v>
      </c>
    </row>
    <row r="25" spans="2:93" ht="29.45" hidden="1" customHeight="1" x14ac:dyDescent="0.25">
      <c r="B25" s="29">
        <f>B24+1</f>
        <v>2</v>
      </c>
      <c r="C25" s="30">
        <f t="shared" si="45"/>
        <v>0</v>
      </c>
      <c r="D25" s="30">
        <f t="shared" si="46"/>
        <v>0</v>
      </c>
      <c r="E25" s="30">
        <f t="shared" si="47"/>
        <v>0</v>
      </c>
      <c r="F25" s="30">
        <f t="shared" ref="F25:F30" si="75">IF($C8="SC",$B9-$B8,0)</f>
        <v>0</v>
      </c>
      <c r="G25" s="30">
        <f t="shared" si="48"/>
        <v>0</v>
      </c>
      <c r="H25" s="30">
        <f t="shared" si="49"/>
        <v>0</v>
      </c>
      <c r="I25" s="30">
        <f t="shared" si="50"/>
        <v>0</v>
      </c>
      <c r="J25" s="30">
        <f t="shared" si="51"/>
        <v>0</v>
      </c>
      <c r="L25" s="29">
        <f t="shared" ref="L25:L30" si="76">L24+1</f>
        <v>2</v>
      </c>
      <c r="M25" s="30">
        <f t="shared" si="52"/>
        <v>0</v>
      </c>
      <c r="N25" s="30">
        <f t="shared" si="53"/>
        <v>0</v>
      </c>
      <c r="O25" s="30">
        <f t="shared" si="54"/>
        <v>0</v>
      </c>
      <c r="P25" s="30">
        <f t="shared" si="55"/>
        <v>0</v>
      </c>
      <c r="Q25" s="30">
        <f t="shared" si="56"/>
        <v>0</v>
      </c>
      <c r="R25" s="30">
        <f t="shared" si="57"/>
        <v>0</v>
      </c>
      <c r="S25" s="30">
        <f t="shared" si="58"/>
        <v>0</v>
      </c>
      <c r="T25" s="30">
        <f t="shared" si="59"/>
        <v>0</v>
      </c>
      <c r="AA25" s="29">
        <f t="shared" ref="AA25:AA30" si="77">AA24+1</f>
        <v>2</v>
      </c>
      <c r="AB25" s="30">
        <f t="shared" si="60"/>
        <v>0</v>
      </c>
      <c r="AC25" s="30"/>
      <c r="AD25" s="30"/>
      <c r="AE25" s="30">
        <f t="shared" si="61"/>
        <v>0</v>
      </c>
      <c r="AF25" s="30">
        <f t="shared" si="62"/>
        <v>0</v>
      </c>
      <c r="AG25" s="30">
        <f t="shared" si="63"/>
        <v>0</v>
      </c>
      <c r="AH25" s="30">
        <f t="shared" si="64"/>
        <v>0</v>
      </c>
      <c r="AI25" s="30">
        <f t="shared" si="65"/>
        <v>0</v>
      </c>
      <c r="AJ25" s="30">
        <f t="shared" si="66"/>
        <v>0</v>
      </c>
      <c r="AK25" s="30">
        <f t="shared" si="67"/>
        <v>0</v>
      </c>
      <c r="AM25" s="29">
        <f t="shared" ref="AM25:AM30" si="78">AM24+1</f>
        <v>2</v>
      </c>
      <c r="AN25" s="30">
        <f t="shared" si="68"/>
        <v>0</v>
      </c>
      <c r="AO25" s="30">
        <f t="shared" si="69"/>
        <v>0</v>
      </c>
      <c r="AP25" s="30">
        <f t="shared" si="70"/>
        <v>0</v>
      </c>
      <c r="AQ25" s="30">
        <f t="shared" si="71"/>
        <v>0</v>
      </c>
      <c r="AR25" s="30">
        <f t="shared" ref="AR25:AR33" si="79">IF($AN8="SC",$AM9-$AM8,0)</f>
        <v>0</v>
      </c>
      <c r="AS25" s="30">
        <f t="shared" si="72"/>
        <v>0</v>
      </c>
      <c r="AT25" s="30">
        <f t="shared" si="73"/>
        <v>0</v>
      </c>
      <c r="AU25" s="30">
        <f t="shared" si="74"/>
        <v>0</v>
      </c>
      <c r="BF25" s="32" t="e">
        <f t="shared" si="44"/>
        <v>#VALUE!</v>
      </c>
    </row>
    <row r="26" spans="2:93" ht="29.45" hidden="1" customHeight="1" x14ac:dyDescent="0.25">
      <c r="B26" s="29">
        <f t="shared" ref="B26:B37" si="80">B25+1</f>
        <v>3</v>
      </c>
      <c r="C26" s="30">
        <f t="shared" si="45"/>
        <v>0</v>
      </c>
      <c r="D26" s="30">
        <f t="shared" si="46"/>
        <v>0</v>
      </c>
      <c r="E26" s="30">
        <f t="shared" si="47"/>
        <v>0</v>
      </c>
      <c r="F26" s="30">
        <f t="shared" si="75"/>
        <v>0</v>
      </c>
      <c r="G26" s="30">
        <f t="shared" si="48"/>
        <v>0</v>
      </c>
      <c r="H26" s="30">
        <f t="shared" si="49"/>
        <v>0</v>
      </c>
      <c r="I26" s="30">
        <f t="shared" si="50"/>
        <v>0</v>
      </c>
      <c r="J26" s="30">
        <f t="shared" si="51"/>
        <v>0</v>
      </c>
      <c r="L26" s="29">
        <f t="shared" si="76"/>
        <v>3</v>
      </c>
      <c r="M26" s="30">
        <f t="shared" si="52"/>
        <v>0</v>
      </c>
      <c r="N26" s="30">
        <f t="shared" si="53"/>
        <v>0</v>
      </c>
      <c r="O26" s="30">
        <f t="shared" si="54"/>
        <v>0</v>
      </c>
      <c r="P26" s="30">
        <f t="shared" si="55"/>
        <v>0</v>
      </c>
      <c r="Q26" s="30">
        <f t="shared" si="56"/>
        <v>0</v>
      </c>
      <c r="R26" s="30">
        <f t="shared" si="57"/>
        <v>0</v>
      </c>
      <c r="S26" s="30">
        <f t="shared" si="58"/>
        <v>0</v>
      </c>
      <c r="T26" s="30">
        <f t="shared" si="59"/>
        <v>0</v>
      </c>
      <c r="AA26" s="29">
        <f t="shared" si="77"/>
        <v>3</v>
      </c>
      <c r="AB26" s="30">
        <f t="shared" si="60"/>
        <v>0</v>
      </c>
      <c r="AC26" s="30"/>
      <c r="AD26" s="30"/>
      <c r="AE26" s="30">
        <f t="shared" si="61"/>
        <v>0</v>
      </c>
      <c r="AF26" s="30">
        <f t="shared" si="62"/>
        <v>0</v>
      </c>
      <c r="AG26" s="30">
        <f t="shared" si="63"/>
        <v>0</v>
      </c>
      <c r="AH26" s="30">
        <f t="shared" si="64"/>
        <v>0</v>
      </c>
      <c r="AI26" s="30">
        <f t="shared" si="65"/>
        <v>0</v>
      </c>
      <c r="AJ26" s="30">
        <f t="shared" si="66"/>
        <v>0</v>
      </c>
      <c r="AK26" s="30">
        <f t="shared" si="67"/>
        <v>0</v>
      </c>
      <c r="AM26" s="29">
        <f t="shared" si="78"/>
        <v>3</v>
      </c>
      <c r="AN26" s="30">
        <f t="shared" si="68"/>
        <v>0</v>
      </c>
      <c r="AO26" s="30">
        <f t="shared" si="69"/>
        <v>0</v>
      </c>
      <c r="AP26" s="30">
        <f t="shared" si="70"/>
        <v>0</v>
      </c>
      <c r="AQ26" s="30">
        <f t="shared" si="71"/>
        <v>0</v>
      </c>
      <c r="AR26" s="30">
        <f t="shared" si="79"/>
        <v>0</v>
      </c>
      <c r="AS26" s="30">
        <f t="shared" si="72"/>
        <v>0</v>
      </c>
      <c r="AT26" s="30">
        <f t="shared" si="73"/>
        <v>0</v>
      </c>
      <c r="AU26" s="30">
        <f t="shared" si="74"/>
        <v>0</v>
      </c>
      <c r="BF26" s="32" t="e">
        <f t="shared" si="44"/>
        <v>#VALUE!</v>
      </c>
    </row>
    <row r="27" spans="2:93" ht="29.45" hidden="1" customHeight="1" x14ac:dyDescent="0.25">
      <c r="B27" s="29">
        <f t="shared" si="80"/>
        <v>4</v>
      </c>
      <c r="C27" s="30">
        <f t="shared" si="45"/>
        <v>0</v>
      </c>
      <c r="D27" s="30">
        <f t="shared" si="46"/>
        <v>0</v>
      </c>
      <c r="E27" s="30">
        <f t="shared" si="47"/>
        <v>0</v>
      </c>
      <c r="F27" s="30">
        <f t="shared" si="75"/>
        <v>0</v>
      </c>
      <c r="G27" s="30">
        <f t="shared" si="48"/>
        <v>0</v>
      </c>
      <c r="H27" s="30">
        <f t="shared" si="49"/>
        <v>0</v>
      </c>
      <c r="I27" s="30">
        <f t="shared" si="50"/>
        <v>0</v>
      </c>
      <c r="J27" s="30">
        <f t="shared" si="51"/>
        <v>0</v>
      </c>
      <c r="L27" s="29">
        <f t="shared" si="76"/>
        <v>4</v>
      </c>
      <c r="M27" s="30">
        <f t="shared" si="52"/>
        <v>0</v>
      </c>
      <c r="N27" s="30">
        <f t="shared" si="53"/>
        <v>0</v>
      </c>
      <c r="O27" s="30">
        <f t="shared" si="54"/>
        <v>0</v>
      </c>
      <c r="P27" s="30">
        <f t="shared" si="55"/>
        <v>0</v>
      </c>
      <c r="Q27" s="30">
        <f t="shared" si="56"/>
        <v>0</v>
      </c>
      <c r="R27" s="30">
        <f t="shared" si="57"/>
        <v>0</v>
      </c>
      <c r="S27" s="30">
        <f t="shared" si="58"/>
        <v>0</v>
      </c>
      <c r="T27" s="30">
        <f t="shared" si="59"/>
        <v>0</v>
      </c>
      <c r="AA27" s="29">
        <f t="shared" si="77"/>
        <v>4</v>
      </c>
      <c r="AB27" s="30">
        <f t="shared" si="60"/>
        <v>0</v>
      </c>
      <c r="AC27" s="30"/>
      <c r="AD27" s="30"/>
      <c r="AE27" s="30">
        <f t="shared" si="61"/>
        <v>0</v>
      </c>
      <c r="AF27" s="30">
        <f t="shared" si="62"/>
        <v>0</v>
      </c>
      <c r="AG27" s="30">
        <f t="shared" si="63"/>
        <v>0</v>
      </c>
      <c r="AH27" s="30">
        <f t="shared" si="64"/>
        <v>0</v>
      </c>
      <c r="AI27" s="30">
        <f t="shared" si="65"/>
        <v>0</v>
      </c>
      <c r="AJ27" s="30">
        <f t="shared" si="66"/>
        <v>0</v>
      </c>
      <c r="AK27" s="30">
        <f t="shared" si="67"/>
        <v>0</v>
      </c>
      <c r="AM27" s="29">
        <f t="shared" si="78"/>
        <v>4</v>
      </c>
      <c r="AN27" s="30">
        <f t="shared" si="68"/>
        <v>0</v>
      </c>
      <c r="AO27" s="30">
        <f t="shared" si="69"/>
        <v>0</v>
      </c>
      <c r="AP27" s="30">
        <f t="shared" si="70"/>
        <v>0</v>
      </c>
      <c r="AQ27" s="30">
        <f t="shared" si="71"/>
        <v>0</v>
      </c>
      <c r="AR27" s="30">
        <f t="shared" si="79"/>
        <v>0</v>
      </c>
      <c r="AS27" s="30">
        <f t="shared" si="72"/>
        <v>0</v>
      </c>
      <c r="AT27" s="30">
        <f t="shared" si="73"/>
        <v>0</v>
      </c>
      <c r="AU27" s="30">
        <f t="shared" si="74"/>
        <v>0</v>
      </c>
      <c r="BF27" s="32" t="e">
        <f t="shared" si="44"/>
        <v>#VALUE!</v>
      </c>
    </row>
    <row r="28" spans="2:93" ht="29.45" hidden="1" customHeight="1" x14ac:dyDescent="0.25">
      <c r="B28" s="29">
        <f t="shared" si="80"/>
        <v>5</v>
      </c>
      <c r="C28" s="30">
        <f t="shared" si="45"/>
        <v>0</v>
      </c>
      <c r="D28" s="30">
        <f t="shared" si="46"/>
        <v>0</v>
      </c>
      <c r="E28" s="30">
        <f t="shared" si="47"/>
        <v>0</v>
      </c>
      <c r="F28" s="30">
        <f t="shared" si="75"/>
        <v>0</v>
      </c>
      <c r="G28" s="30">
        <f t="shared" si="48"/>
        <v>0</v>
      </c>
      <c r="H28" s="30">
        <f t="shared" si="49"/>
        <v>0</v>
      </c>
      <c r="I28" s="30">
        <f t="shared" si="50"/>
        <v>0</v>
      </c>
      <c r="J28" s="30">
        <f t="shared" si="51"/>
        <v>0</v>
      </c>
      <c r="L28" s="29">
        <f t="shared" si="76"/>
        <v>5</v>
      </c>
      <c r="M28" s="30">
        <f t="shared" si="52"/>
        <v>0</v>
      </c>
      <c r="N28" s="30">
        <f t="shared" si="53"/>
        <v>0</v>
      </c>
      <c r="O28" s="30">
        <f t="shared" si="54"/>
        <v>0</v>
      </c>
      <c r="P28" s="30">
        <f t="shared" si="55"/>
        <v>0</v>
      </c>
      <c r="Q28" s="30">
        <f t="shared" si="56"/>
        <v>0</v>
      </c>
      <c r="R28" s="30">
        <f t="shared" si="57"/>
        <v>0</v>
      </c>
      <c r="S28" s="30">
        <f t="shared" si="58"/>
        <v>0</v>
      </c>
      <c r="T28" s="30">
        <f t="shared" si="59"/>
        <v>0</v>
      </c>
      <c r="AA28" s="29">
        <f t="shared" si="77"/>
        <v>5</v>
      </c>
      <c r="AB28" s="30">
        <f t="shared" si="60"/>
        <v>0</v>
      </c>
      <c r="AC28" s="30"/>
      <c r="AD28" s="30"/>
      <c r="AE28" s="30">
        <f t="shared" si="61"/>
        <v>0</v>
      </c>
      <c r="AF28" s="30">
        <f t="shared" si="62"/>
        <v>0</v>
      </c>
      <c r="AG28" s="30">
        <f t="shared" si="63"/>
        <v>0</v>
      </c>
      <c r="AH28" s="30">
        <f t="shared" si="64"/>
        <v>0</v>
      </c>
      <c r="AI28" s="30">
        <f t="shared" si="65"/>
        <v>0</v>
      </c>
      <c r="AJ28" s="30">
        <f t="shared" si="66"/>
        <v>0</v>
      </c>
      <c r="AK28" s="30">
        <f t="shared" si="67"/>
        <v>0</v>
      </c>
      <c r="AM28" s="29">
        <f t="shared" si="78"/>
        <v>5</v>
      </c>
      <c r="AN28" s="30">
        <f t="shared" si="68"/>
        <v>0</v>
      </c>
      <c r="AO28" s="30">
        <f t="shared" si="69"/>
        <v>0</v>
      </c>
      <c r="AP28" s="30">
        <f t="shared" si="70"/>
        <v>0</v>
      </c>
      <c r="AQ28" s="30">
        <f t="shared" si="71"/>
        <v>0</v>
      </c>
      <c r="AR28" s="30">
        <f t="shared" si="79"/>
        <v>0</v>
      </c>
      <c r="AS28" s="30">
        <f t="shared" si="72"/>
        <v>0</v>
      </c>
      <c r="AT28" s="30">
        <f t="shared" si="73"/>
        <v>0</v>
      </c>
      <c r="AU28" s="30">
        <f t="shared" si="74"/>
        <v>0</v>
      </c>
      <c r="BF28" s="32" t="e">
        <f t="shared" si="44"/>
        <v>#VALUE!</v>
      </c>
    </row>
    <row r="29" spans="2:93" ht="29.45" hidden="1" customHeight="1" x14ac:dyDescent="0.25">
      <c r="B29" s="29">
        <f t="shared" si="80"/>
        <v>6</v>
      </c>
      <c r="C29" s="30">
        <f t="shared" si="45"/>
        <v>0</v>
      </c>
      <c r="D29" s="30">
        <f t="shared" si="46"/>
        <v>0</v>
      </c>
      <c r="E29" s="30">
        <f t="shared" si="47"/>
        <v>0</v>
      </c>
      <c r="F29" s="30">
        <f t="shared" si="75"/>
        <v>0</v>
      </c>
      <c r="G29" s="30">
        <f t="shared" si="48"/>
        <v>0</v>
      </c>
      <c r="H29" s="30">
        <f t="shared" si="49"/>
        <v>0</v>
      </c>
      <c r="I29" s="30">
        <f t="shared" si="50"/>
        <v>0</v>
      </c>
      <c r="J29" s="30">
        <f t="shared" si="51"/>
        <v>0</v>
      </c>
      <c r="L29" s="29">
        <f t="shared" si="76"/>
        <v>6</v>
      </c>
      <c r="M29" s="30">
        <f t="shared" si="52"/>
        <v>0</v>
      </c>
      <c r="N29" s="30">
        <f t="shared" si="53"/>
        <v>0</v>
      </c>
      <c r="O29" s="30">
        <f t="shared" si="54"/>
        <v>0</v>
      </c>
      <c r="P29" s="30">
        <f t="shared" si="55"/>
        <v>0</v>
      </c>
      <c r="Q29" s="30">
        <f t="shared" si="56"/>
        <v>0</v>
      </c>
      <c r="R29" s="30">
        <f t="shared" si="57"/>
        <v>0</v>
      </c>
      <c r="S29" s="30">
        <f t="shared" si="58"/>
        <v>0</v>
      </c>
      <c r="T29" s="30">
        <f t="shared" si="59"/>
        <v>0</v>
      </c>
      <c r="AA29" s="29">
        <f t="shared" si="77"/>
        <v>6</v>
      </c>
      <c r="AB29" s="30">
        <f t="shared" si="60"/>
        <v>0</v>
      </c>
      <c r="AC29" s="30"/>
      <c r="AD29" s="30"/>
      <c r="AE29" s="30">
        <f t="shared" si="61"/>
        <v>0</v>
      </c>
      <c r="AF29" s="30">
        <f t="shared" si="62"/>
        <v>0</v>
      </c>
      <c r="AG29" s="30">
        <f t="shared" si="63"/>
        <v>0</v>
      </c>
      <c r="AH29" s="30">
        <f t="shared" si="64"/>
        <v>0</v>
      </c>
      <c r="AI29" s="30">
        <f t="shared" si="65"/>
        <v>0</v>
      </c>
      <c r="AJ29" s="30">
        <f t="shared" si="66"/>
        <v>0</v>
      </c>
      <c r="AK29" s="30">
        <f t="shared" si="67"/>
        <v>0</v>
      </c>
      <c r="AM29" s="29">
        <f t="shared" si="78"/>
        <v>6</v>
      </c>
      <c r="AN29" s="30">
        <f t="shared" si="68"/>
        <v>0</v>
      </c>
      <c r="AO29" s="30">
        <f t="shared" si="69"/>
        <v>0</v>
      </c>
      <c r="AP29" s="30">
        <f t="shared" si="70"/>
        <v>0</v>
      </c>
      <c r="AQ29" s="30">
        <f t="shared" si="71"/>
        <v>0</v>
      </c>
      <c r="AR29" s="30">
        <f t="shared" si="79"/>
        <v>0</v>
      </c>
      <c r="AS29" s="30">
        <f t="shared" si="72"/>
        <v>0</v>
      </c>
      <c r="AT29" s="30">
        <f t="shared" si="73"/>
        <v>0</v>
      </c>
      <c r="AU29" s="30">
        <f t="shared" si="74"/>
        <v>0</v>
      </c>
      <c r="BF29" s="32" t="e">
        <f t="shared" si="44"/>
        <v>#VALUE!</v>
      </c>
    </row>
    <row r="30" spans="2:93" ht="29.45" hidden="1" customHeight="1" x14ac:dyDescent="0.25">
      <c r="B30" s="29">
        <f t="shared" si="80"/>
        <v>7</v>
      </c>
      <c r="C30" s="30">
        <f t="shared" si="45"/>
        <v>0</v>
      </c>
      <c r="D30" s="30">
        <f t="shared" si="46"/>
        <v>0</v>
      </c>
      <c r="E30" s="30">
        <f t="shared" si="47"/>
        <v>0</v>
      </c>
      <c r="F30" s="30">
        <f t="shared" si="75"/>
        <v>0</v>
      </c>
      <c r="G30" s="30">
        <f t="shared" si="48"/>
        <v>0</v>
      </c>
      <c r="H30" s="30">
        <f t="shared" si="49"/>
        <v>0</v>
      </c>
      <c r="I30" s="30">
        <f t="shared" si="50"/>
        <v>0</v>
      </c>
      <c r="J30" s="30">
        <f t="shared" si="51"/>
        <v>0</v>
      </c>
      <c r="L30" s="29">
        <f t="shared" si="76"/>
        <v>7</v>
      </c>
      <c r="M30" s="30">
        <f t="shared" si="52"/>
        <v>0</v>
      </c>
      <c r="N30" s="30">
        <f t="shared" si="53"/>
        <v>0</v>
      </c>
      <c r="O30" s="30">
        <f t="shared" si="54"/>
        <v>0</v>
      </c>
      <c r="P30" s="30">
        <f t="shared" si="55"/>
        <v>0</v>
      </c>
      <c r="Q30" s="30">
        <f t="shared" si="56"/>
        <v>0</v>
      </c>
      <c r="R30" s="30">
        <f t="shared" si="57"/>
        <v>0</v>
      </c>
      <c r="S30" s="30">
        <f t="shared" si="58"/>
        <v>0</v>
      </c>
      <c r="T30" s="30">
        <f t="shared" si="59"/>
        <v>0</v>
      </c>
      <c r="AA30" s="29">
        <f t="shared" si="77"/>
        <v>7</v>
      </c>
      <c r="AB30" s="30">
        <f t="shared" si="60"/>
        <v>0</v>
      </c>
      <c r="AC30" s="30"/>
      <c r="AD30" s="30"/>
      <c r="AE30" s="30">
        <f t="shared" si="61"/>
        <v>0</v>
      </c>
      <c r="AF30" s="30">
        <f t="shared" si="62"/>
        <v>0</v>
      </c>
      <c r="AG30" s="30">
        <f t="shared" si="63"/>
        <v>0</v>
      </c>
      <c r="AH30" s="30">
        <f t="shared" si="64"/>
        <v>0</v>
      </c>
      <c r="AI30" s="30">
        <f t="shared" si="65"/>
        <v>0</v>
      </c>
      <c r="AJ30" s="30">
        <f t="shared" si="66"/>
        <v>0</v>
      </c>
      <c r="AK30" s="30">
        <f t="shared" si="67"/>
        <v>0</v>
      </c>
      <c r="AM30" s="29">
        <f t="shared" si="78"/>
        <v>7</v>
      </c>
      <c r="AN30" s="30">
        <f t="shared" si="68"/>
        <v>0</v>
      </c>
      <c r="AO30" s="30">
        <f t="shared" si="69"/>
        <v>0</v>
      </c>
      <c r="AP30" s="30">
        <f t="shared" si="70"/>
        <v>0</v>
      </c>
      <c r="AQ30" s="30">
        <f t="shared" si="71"/>
        <v>0</v>
      </c>
      <c r="AR30" s="30">
        <f t="shared" si="79"/>
        <v>0</v>
      </c>
      <c r="AS30" s="30">
        <f t="shared" si="72"/>
        <v>0</v>
      </c>
      <c r="AT30" s="30">
        <f t="shared" si="73"/>
        <v>0</v>
      </c>
      <c r="AU30" s="30">
        <f t="shared" si="74"/>
        <v>0</v>
      </c>
      <c r="BF30" s="32" t="e">
        <f t="shared" si="44"/>
        <v>#VALUE!</v>
      </c>
    </row>
    <row r="31" spans="2:93" ht="29.45" hidden="1" customHeight="1" x14ac:dyDescent="0.25">
      <c r="B31" s="29"/>
      <c r="C31" s="30"/>
      <c r="D31" s="30"/>
      <c r="E31" s="30"/>
      <c r="F31" s="30"/>
      <c r="G31" s="30"/>
      <c r="H31" s="30"/>
      <c r="I31" s="30"/>
      <c r="J31" s="30"/>
      <c r="L31" s="29"/>
      <c r="M31" s="30">
        <f t="shared" si="52"/>
        <v>0</v>
      </c>
      <c r="N31" s="30">
        <f t="shared" si="53"/>
        <v>0</v>
      </c>
      <c r="O31" s="30">
        <f t="shared" si="54"/>
        <v>0</v>
      </c>
      <c r="P31" s="30">
        <f t="shared" si="55"/>
        <v>0</v>
      </c>
      <c r="Q31" s="30">
        <f t="shared" si="56"/>
        <v>0</v>
      </c>
      <c r="R31" s="30">
        <f t="shared" si="57"/>
        <v>0</v>
      </c>
      <c r="S31" s="30">
        <f t="shared" si="58"/>
        <v>0</v>
      </c>
      <c r="T31" s="30">
        <f t="shared" si="59"/>
        <v>0</v>
      </c>
      <c r="AA31" s="29"/>
      <c r="AB31" s="30">
        <f t="shared" si="60"/>
        <v>0</v>
      </c>
      <c r="AC31" s="30"/>
      <c r="AD31" s="30"/>
      <c r="AE31" s="30">
        <f t="shared" si="61"/>
        <v>0</v>
      </c>
      <c r="AF31" s="30">
        <f t="shared" si="62"/>
        <v>0</v>
      </c>
      <c r="AG31" s="30">
        <f t="shared" si="63"/>
        <v>0</v>
      </c>
      <c r="AH31" s="30">
        <f t="shared" si="64"/>
        <v>0</v>
      </c>
      <c r="AI31" s="30">
        <f t="shared" si="65"/>
        <v>0</v>
      </c>
      <c r="AJ31" s="30">
        <f t="shared" si="66"/>
        <v>0</v>
      </c>
      <c r="AK31" s="30">
        <f t="shared" si="67"/>
        <v>0</v>
      </c>
      <c r="AM31" s="29"/>
      <c r="AN31" s="30">
        <f t="shared" si="68"/>
        <v>0</v>
      </c>
      <c r="AO31" s="30">
        <f t="shared" si="69"/>
        <v>0</v>
      </c>
      <c r="AP31" s="30">
        <f t="shared" si="70"/>
        <v>0</v>
      </c>
      <c r="AQ31" s="30">
        <f t="shared" si="71"/>
        <v>0</v>
      </c>
      <c r="AR31" s="30">
        <f t="shared" si="79"/>
        <v>0</v>
      </c>
      <c r="AS31" s="30">
        <f t="shared" si="72"/>
        <v>0</v>
      </c>
      <c r="AT31" s="30">
        <f t="shared" si="73"/>
        <v>0</v>
      </c>
      <c r="AU31" s="30">
        <f t="shared" si="74"/>
        <v>0</v>
      </c>
      <c r="BF31" s="32" t="e">
        <f t="shared" si="44"/>
        <v>#VALUE!</v>
      </c>
    </row>
    <row r="32" spans="2:93" ht="29.45" hidden="1" customHeight="1" x14ac:dyDescent="0.25">
      <c r="B32" s="29">
        <f>B30+1</f>
        <v>8</v>
      </c>
      <c r="C32" s="30">
        <f>IF($C14="FR",$B15-$B14,0)</f>
        <v>0</v>
      </c>
      <c r="D32" s="30">
        <f>IF($C14="MATHS",$B15-$B14,0)</f>
        <v>0</v>
      </c>
      <c r="E32" s="30">
        <f>IF($C14="LVE",$B15-$B14,0)</f>
        <v>0</v>
      </c>
      <c r="F32" s="30">
        <f>IF($C14="SC",$B15-$B14,0)</f>
        <v>0</v>
      </c>
      <c r="G32" s="30">
        <f>IF($C14="ARTS",$B15-$B14,0)</f>
        <v>0</v>
      </c>
      <c r="H32" s="30">
        <f>IF($C14="H-G-EMC",$B15-$B14,0)</f>
        <v>0</v>
      </c>
      <c r="I32" s="30">
        <f>IF($C14="EPS",$B15-$B14,0)</f>
        <v>0</v>
      </c>
      <c r="J32" s="30">
        <f>IF($C14="RÉCRÉ",$B15-$B14,0)</f>
        <v>0</v>
      </c>
      <c r="L32" s="29">
        <f>L30+1</f>
        <v>8</v>
      </c>
      <c r="M32" s="30">
        <f t="shared" si="52"/>
        <v>0</v>
      </c>
      <c r="N32" s="30">
        <f t="shared" si="53"/>
        <v>0</v>
      </c>
      <c r="O32" s="30">
        <f t="shared" si="54"/>
        <v>0</v>
      </c>
      <c r="P32" s="30">
        <f t="shared" si="55"/>
        <v>0</v>
      </c>
      <c r="Q32" s="30">
        <f t="shared" si="56"/>
        <v>0</v>
      </c>
      <c r="R32" s="30">
        <f t="shared" si="57"/>
        <v>0</v>
      </c>
      <c r="S32" s="30">
        <f t="shared" si="58"/>
        <v>0</v>
      </c>
      <c r="T32" s="30">
        <f t="shared" si="59"/>
        <v>0</v>
      </c>
      <c r="AA32" s="29">
        <f>AA30+1</f>
        <v>8</v>
      </c>
      <c r="AB32" s="30">
        <f t="shared" si="60"/>
        <v>0</v>
      </c>
      <c r="AC32" s="30"/>
      <c r="AD32" s="30"/>
      <c r="AE32" s="30">
        <f t="shared" si="61"/>
        <v>0</v>
      </c>
      <c r="AF32" s="30">
        <f t="shared" si="62"/>
        <v>0</v>
      </c>
      <c r="AG32" s="30">
        <f t="shared" si="63"/>
        <v>0</v>
      </c>
      <c r="AH32" s="30">
        <f t="shared" si="64"/>
        <v>0</v>
      </c>
      <c r="AI32" s="30">
        <f t="shared" si="65"/>
        <v>0</v>
      </c>
      <c r="AJ32" s="30">
        <f t="shared" si="66"/>
        <v>0</v>
      </c>
      <c r="AK32" s="30">
        <f t="shared" si="67"/>
        <v>0</v>
      </c>
      <c r="AM32" s="29">
        <f>AM30+1</f>
        <v>8</v>
      </c>
      <c r="AN32" s="30">
        <f t="shared" si="68"/>
        <v>0</v>
      </c>
      <c r="AO32" s="30">
        <f t="shared" si="69"/>
        <v>0</v>
      </c>
      <c r="AP32" s="30">
        <f t="shared" si="70"/>
        <v>0</v>
      </c>
      <c r="AQ32" s="30">
        <f t="shared" si="71"/>
        <v>0</v>
      </c>
      <c r="AR32" s="30">
        <f t="shared" si="79"/>
        <v>0</v>
      </c>
      <c r="AS32" s="30">
        <f t="shared" si="72"/>
        <v>0</v>
      </c>
      <c r="AT32" s="30">
        <f t="shared" si="73"/>
        <v>0</v>
      </c>
      <c r="AU32" s="30">
        <f t="shared" si="74"/>
        <v>0</v>
      </c>
      <c r="BF32" s="32" t="e">
        <f t="shared" si="44"/>
        <v>#VALUE!</v>
      </c>
    </row>
    <row r="33" spans="2:58" ht="29.45" hidden="1" customHeight="1" x14ac:dyDescent="0.25">
      <c r="B33" s="29">
        <f t="shared" si="80"/>
        <v>9</v>
      </c>
      <c r="C33" s="30">
        <f>IF($C15="FR",$B16-$B15,0)</f>
        <v>0</v>
      </c>
      <c r="D33" s="30">
        <f>IF($C15="MATHS",$B16-$B15,0)</f>
        <v>0</v>
      </c>
      <c r="E33" s="30">
        <f>IF($C15="LVE",$B16-$B15,0)</f>
        <v>0</v>
      </c>
      <c r="F33" s="30">
        <f>IF($C15="SC",$B16-$B15,0)</f>
        <v>0</v>
      </c>
      <c r="G33" s="30">
        <f>IF($C15="ARTS",$B16-$B15,0)</f>
        <v>0</v>
      </c>
      <c r="H33" s="30">
        <f>IF($C15="H-G-EMC",$B16-$B15,0)</f>
        <v>0</v>
      </c>
      <c r="I33" s="30">
        <f>IF($C15="EPS",$B16-$B15,0)</f>
        <v>0</v>
      </c>
      <c r="J33" s="30">
        <f>IF($C15="RÉCRÉ",$B16-$B15,0)</f>
        <v>0</v>
      </c>
      <c r="L33" s="29">
        <f>L32+1</f>
        <v>9</v>
      </c>
      <c r="M33" s="30">
        <f t="shared" si="52"/>
        <v>0</v>
      </c>
      <c r="N33" s="30">
        <f t="shared" si="53"/>
        <v>0</v>
      </c>
      <c r="O33" s="30">
        <f t="shared" si="54"/>
        <v>0</v>
      </c>
      <c r="P33" s="30">
        <f t="shared" si="55"/>
        <v>0</v>
      </c>
      <c r="Q33" s="30">
        <f t="shared" si="56"/>
        <v>0</v>
      </c>
      <c r="R33" s="30">
        <f t="shared" si="57"/>
        <v>0</v>
      </c>
      <c r="S33" s="30">
        <f t="shared" si="58"/>
        <v>0</v>
      </c>
      <c r="T33" s="30">
        <f t="shared" si="59"/>
        <v>0</v>
      </c>
      <c r="AA33" s="29">
        <f>AA32+1</f>
        <v>9</v>
      </c>
      <c r="AB33" s="30">
        <f t="shared" si="60"/>
        <v>0</v>
      </c>
      <c r="AC33" s="30"/>
      <c r="AD33" s="30"/>
      <c r="AE33" s="30">
        <f t="shared" si="61"/>
        <v>0</v>
      </c>
      <c r="AF33" s="30">
        <f t="shared" si="62"/>
        <v>0</v>
      </c>
      <c r="AG33" s="30">
        <f t="shared" si="63"/>
        <v>0</v>
      </c>
      <c r="AH33" s="30">
        <f t="shared" si="64"/>
        <v>0</v>
      </c>
      <c r="AI33" s="30">
        <f t="shared" si="65"/>
        <v>0</v>
      </c>
      <c r="AJ33" s="30">
        <f t="shared" si="66"/>
        <v>0</v>
      </c>
      <c r="AK33" s="30">
        <f t="shared" si="67"/>
        <v>0</v>
      </c>
      <c r="AM33" s="29">
        <f>AM32+1</f>
        <v>9</v>
      </c>
      <c r="AN33" s="30">
        <f t="shared" si="68"/>
        <v>0</v>
      </c>
      <c r="AO33" s="30">
        <f t="shared" si="69"/>
        <v>0</v>
      </c>
      <c r="AP33" s="30">
        <f t="shared" si="70"/>
        <v>0</v>
      </c>
      <c r="AQ33" s="30">
        <f t="shared" si="71"/>
        <v>0</v>
      </c>
      <c r="AR33" s="30">
        <f t="shared" si="79"/>
        <v>0</v>
      </c>
      <c r="AS33" s="30">
        <f t="shared" si="72"/>
        <v>0</v>
      </c>
      <c r="AT33" s="30">
        <f t="shared" si="73"/>
        <v>0</v>
      </c>
      <c r="AU33" s="30">
        <f t="shared" si="74"/>
        <v>0</v>
      </c>
      <c r="BF33" s="32" t="e">
        <f t="shared" si="44"/>
        <v>#VALUE!</v>
      </c>
    </row>
    <row r="34" spans="2:58" ht="29.45" hidden="1" customHeight="1" x14ac:dyDescent="0.25">
      <c r="B34" s="29">
        <f t="shared" si="80"/>
        <v>10</v>
      </c>
      <c r="C34" s="30">
        <f>IF($C16="FR",$B17-$B16,0)</f>
        <v>0</v>
      </c>
      <c r="D34" s="30">
        <f>IF($C16="MATHS",$B17-$B16,0)</f>
        <v>0</v>
      </c>
      <c r="E34" s="30">
        <f>IF($C16="LVE",$B17-$B16,0)</f>
        <v>0</v>
      </c>
      <c r="F34" s="30">
        <f>IF($C16="SC",$B17-$B16,0)</f>
        <v>0</v>
      </c>
      <c r="G34" s="30">
        <f>IF($C16="ARTS",$B17-$B16,0)</f>
        <v>0</v>
      </c>
      <c r="H34" s="30">
        <f>IF($C16="H-G-EMC",$B17-$B16,0)</f>
        <v>0</v>
      </c>
      <c r="I34" s="30">
        <f>IF($C16="EPS",$B17-$B16,0)</f>
        <v>0</v>
      </c>
      <c r="J34" s="30">
        <f>IF($C16="RÉCRÉ",$B17-$B16,0)</f>
        <v>0</v>
      </c>
      <c r="L34" s="29">
        <f>L33+1</f>
        <v>10</v>
      </c>
      <c r="M34" s="30">
        <f>IF($M17="FR",$L19-$L17,0)</f>
        <v>0</v>
      </c>
      <c r="N34" s="30">
        <f>IF($M17="MATHS",$L19-$L17,0)</f>
        <v>0</v>
      </c>
      <c r="O34" s="30">
        <f>IF($M17="LVE",$L19-$L17,0)</f>
        <v>0</v>
      </c>
      <c r="P34" s="30">
        <f>IF($M17="SCIENCES",$L19-$L17,0)</f>
        <v>0</v>
      </c>
      <c r="Q34" s="30">
        <f>IF($M17="ARTS",$L19-$L17,0)</f>
        <v>0</v>
      </c>
      <c r="R34" s="30">
        <f>IF($M17="H-G-EMC",$L19-$L17,0)</f>
        <v>0</v>
      </c>
      <c r="S34" s="30">
        <f>IF($M17="EPS",$L19-$L17,0)</f>
        <v>0</v>
      </c>
      <c r="T34" s="30">
        <f>IF($M17="RÉCRÉ",$L19-$L17,0)</f>
        <v>0</v>
      </c>
      <c r="AA34" s="29">
        <f>AA33+1</f>
        <v>10</v>
      </c>
      <c r="AB34" s="30">
        <f>IF($AB17="FR",$AA19-$AA17,0)</f>
        <v>0</v>
      </c>
      <c r="AC34" s="30"/>
      <c r="AD34" s="30"/>
      <c r="AE34" s="30">
        <f>IF($AB17="MATHS",$AA19-$AA17,0)</f>
        <v>0</v>
      </c>
      <c r="AF34" s="30">
        <f>IF($AB17="LVE",$AA19-$AA17,0)</f>
        <v>0</v>
      </c>
      <c r="AG34" s="30">
        <f>IF($AB17="SCIENCES",$AA19-$AA17,0)</f>
        <v>0</v>
      </c>
      <c r="AH34" s="30">
        <f>IF($AB17="ARTS",$AA19-$AA17,0)</f>
        <v>0</v>
      </c>
      <c r="AI34" s="30">
        <f>IF($AB17="H-G-EMC",$AA19-$AA17,0)</f>
        <v>0</v>
      </c>
      <c r="AJ34" s="30">
        <f>IF($AB17="EPS",$AA19-$AA17,0)</f>
        <v>0</v>
      </c>
      <c r="AK34" s="30">
        <f>IF($AB17="RÉCRÉ",$AA19-$AA17,0)</f>
        <v>0</v>
      </c>
      <c r="AM34" s="29">
        <f>AM33+1</f>
        <v>10</v>
      </c>
      <c r="AN34" s="30">
        <f>IF($AN17="FR",$AM19-$AM17,0)</f>
        <v>0</v>
      </c>
      <c r="AO34" s="30">
        <f>IF($AN17="MATHS",$AM19-$AM17,0)</f>
        <v>0</v>
      </c>
      <c r="AP34" s="30">
        <f>IF($AN17="LVE",$AM19-$AM17,0)</f>
        <v>0</v>
      </c>
      <c r="AQ34" s="30">
        <f>IF($AN17="SCIENCES",$AM19-$AM17,0)</f>
        <v>0</v>
      </c>
      <c r="AR34" s="30">
        <f>IF($AN17="SC",$AM19-$AM17,0)</f>
        <v>0</v>
      </c>
      <c r="AS34" s="30">
        <f>IF($AN17="H-G-EMC",$AM19-$AM17,0)</f>
        <v>0</v>
      </c>
      <c r="AT34" s="30">
        <f>IF($AN17="EPS",$AM19-$AM17,0)</f>
        <v>0</v>
      </c>
      <c r="AU34" s="30">
        <f>IF($AN17="RÉCRÉ",$AM19-$AM17,0)</f>
        <v>0</v>
      </c>
      <c r="BF34" s="32" t="e">
        <f t="shared" si="44"/>
        <v>#VALUE!</v>
      </c>
    </row>
    <row r="35" spans="2:58" ht="29.45" hidden="1" customHeight="1" x14ac:dyDescent="0.25">
      <c r="B35" s="29">
        <f t="shared" si="80"/>
        <v>11</v>
      </c>
      <c r="C35" s="30">
        <f>IF($C17="FR",$B19-$B17,0)</f>
        <v>0</v>
      </c>
      <c r="D35" s="30">
        <f>IF($C17="MATHS",$B19-$B17,0)</f>
        <v>0</v>
      </c>
      <c r="E35" s="30">
        <f>IF($C17="LVE",$B19-$B17,0)</f>
        <v>0</v>
      </c>
      <c r="F35" s="30">
        <f>IF($C17="SC",$B19-$B17,0)</f>
        <v>0</v>
      </c>
      <c r="G35" s="30">
        <f>IF($C17="ARTS",$B19-$B17,0)</f>
        <v>0</v>
      </c>
      <c r="H35" s="30">
        <f>IF($C17="H-G-EMC",$B19-$B17,0)</f>
        <v>0</v>
      </c>
      <c r="I35" s="30">
        <f>IF($C17="EPS",$B19-$B17,0)</f>
        <v>0</v>
      </c>
      <c r="J35" s="30">
        <f>IF($C17="RÉCRÉ",$B19-$B17,0)</f>
        <v>0</v>
      </c>
      <c r="L35" s="29">
        <f>L34+1</f>
        <v>11</v>
      </c>
      <c r="M35" s="30">
        <f t="shared" ref="M35:M37" si="81">IF($M19="FR",$L20-$L19,0)</f>
        <v>0</v>
      </c>
      <c r="N35" s="30">
        <f t="shared" ref="N35:N37" si="82">IF($M19="MATHS",$L20-$L19,0)</f>
        <v>0</v>
      </c>
      <c r="O35" s="30">
        <f t="shared" ref="O35:O37" si="83">IF($M19="LVE",$L20-$L19,0)</f>
        <v>0</v>
      </c>
      <c r="P35" s="30">
        <f t="shared" ref="P35:P37" si="84">IF($M19="SCIENCES",$L20-$L19,0)</f>
        <v>0</v>
      </c>
      <c r="Q35" s="30">
        <f t="shared" ref="Q35:Q37" si="85">IF($M19="ARTS",$L20-$L19,0)</f>
        <v>0</v>
      </c>
      <c r="R35" s="30">
        <f t="shared" ref="R35:R37" si="86">IF($M19="H-G-EMC",$L20-$L19,0)</f>
        <v>0</v>
      </c>
      <c r="S35" s="30">
        <f t="shared" ref="S35:S37" si="87">IF($M19="EPS",$L20-$L19,0)</f>
        <v>0</v>
      </c>
      <c r="T35" s="30">
        <f t="shared" ref="T35:T37" si="88">IF($M19="RÉCRÉ",$L20-$L19,0)</f>
        <v>0</v>
      </c>
      <c r="AA35" s="29">
        <f>AA34+1</f>
        <v>11</v>
      </c>
      <c r="AB35" s="30">
        <f t="shared" ref="AB35:AB37" si="89">IF($AB19="FR",$AA20-$AA19,0)</f>
        <v>0</v>
      </c>
      <c r="AC35" s="30"/>
      <c r="AD35" s="30"/>
      <c r="AE35" s="30">
        <f t="shared" ref="AE35:AE37" si="90">IF($AB19="MATHS",$AA20-$AA19,0)</f>
        <v>0</v>
      </c>
      <c r="AF35" s="30">
        <f t="shared" ref="AF35:AF37" si="91">IF($AB19="LVE",$AA20-$AA19,0)</f>
        <v>0</v>
      </c>
      <c r="AG35" s="30">
        <f t="shared" ref="AG35:AG37" si="92">IF($AB19="SCIENCES",$AA20-$AA19,0)</f>
        <v>0</v>
      </c>
      <c r="AH35" s="30">
        <f t="shared" ref="AH35:AH37" si="93">IF($AB19="ARTS",$AA20-$AA19,0)</f>
        <v>0</v>
      </c>
      <c r="AI35" s="30">
        <f t="shared" ref="AI35:AI37" si="94">IF($AB19="H-G-EMC",$AA20-$AA19,0)</f>
        <v>0</v>
      </c>
      <c r="AJ35" s="30">
        <f t="shared" ref="AJ35:AJ37" si="95">IF($AB19="EPS",$AA20-$AA19,0)</f>
        <v>0</v>
      </c>
      <c r="AK35" s="30">
        <f t="shared" ref="AK35:AK37" si="96">IF($AB19="RÉCRÉ",$AA20-$AA19,0)</f>
        <v>0</v>
      </c>
      <c r="AM35" s="29">
        <f>AM34+1</f>
        <v>11</v>
      </c>
      <c r="AN35" s="30">
        <f t="shared" ref="AN35:AN37" si="97">IF($AN19="FR",$AM20-$AM19,0)</f>
        <v>0</v>
      </c>
      <c r="AO35" s="30">
        <f t="shared" ref="AO35:AO37" si="98">IF($AN19="MATHS",$AM20-$AM19,0)</f>
        <v>0</v>
      </c>
      <c r="AP35" s="30">
        <f t="shared" ref="AP35:AP37" si="99">IF($AN19="LVE",$AM20-$AM19,0)</f>
        <v>0</v>
      </c>
      <c r="AQ35" s="30">
        <f t="shared" ref="AQ35:AQ37" si="100">IF($AN19="SCIENCES",$AM20-$AM19,0)</f>
        <v>0</v>
      </c>
      <c r="AR35" s="30">
        <f t="shared" ref="AR35:AR37" si="101">IF($AN19="SC",$AM20-$AM19,0)</f>
        <v>0</v>
      </c>
      <c r="AS35" s="30">
        <f t="shared" ref="AS35:AS37" si="102">IF($AN19="H-G-EMC",$AM20-$AM19,0)</f>
        <v>0</v>
      </c>
      <c r="AT35" s="30">
        <f t="shared" ref="AT35:AT37" si="103">IF($AN19="EPS",$AM20-$AM19,0)</f>
        <v>0</v>
      </c>
      <c r="AU35" s="30">
        <f t="shared" ref="AU35:AU37" si="104">IF($AN19="RÉCRÉ",$AM20-$AM19,0)</f>
        <v>0</v>
      </c>
      <c r="BF35" s="32" t="e">
        <f t="shared" si="44"/>
        <v>#VALUE!</v>
      </c>
    </row>
    <row r="36" spans="2:58" ht="29.45" hidden="1" customHeight="1" x14ac:dyDescent="0.25">
      <c r="B36" s="29">
        <f t="shared" si="80"/>
        <v>12</v>
      </c>
      <c r="C36" s="30">
        <f t="shared" ref="C36:C37" si="105">IF($C19="FR",$B20-$B19,0)</f>
        <v>0</v>
      </c>
      <c r="D36" s="30">
        <f t="shared" ref="D36:D37" si="106">IF($C19="MATHS",$B20-$B19,0)</f>
        <v>0</v>
      </c>
      <c r="E36" s="30">
        <f t="shared" ref="E36:E37" si="107">IF($C19="LVE",$B20-$B19,0)</f>
        <v>0</v>
      </c>
      <c r="F36" s="30">
        <f t="shared" ref="F36:F37" si="108">IF($C19="SC",$B20-$B19,0)</f>
        <v>0</v>
      </c>
      <c r="G36" s="30">
        <f t="shared" ref="G36:G37" si="109">IF($C19="ARTS",$B20-$B19,0)</f>
        <v>0</v>
      </c>
      <c r="H36" s="30">
        <f t="shared" ref="H36:H37" si="110">IF($C19="H-G-EMC",$B20-$B19,0)</f>
        <v>0</v>
      </c>
      <c r="I36" s="30">
        <f t="shared" ref="I36:I37" si="111">IF($C19="EPS",$B20-$B19,0)</f>
        <v>0</v>
      </c>
      <c r="J36" s="30">
        <f t="shared" ref="J36:J37" si="112">IF($C19="RÉCRÉ",$B20-$B19,0)</f>
        <v>0</v>
      </c>
      <c r="L36" s="29">
        <f>L35+1</f>
        <v>12</v>
      </c>
      <c r="M36" s="30">
        <f t="shared" si="81"/>
        <v>0</v>
      </c>
      <c r="N36" s="30">
        <f t="shared" si="82"/>
        <v>0</v>
      </c>
      <c r="O36" s="30">
        <f t="shared" si="83"/>
        <v>0</v>
      </c>
      <c r="P36" s="30">
        <f t="shared" si="84"/>
        <v>0</v>
      </c>
      <c r="Q36" s="30">
        <f t="shared" si="85"/>
        <v>0</v>
      </c>
      <c r="R36" s="30">
        <f t="shared" si="86"/>
        <v>0</v>
      </c>
      <c r="S36" s="30">
        <f t="shared" si="87"/>
        <v>0</v>
      </c>
      <c r="T36" s="30">
        <f t="shared" si="88"/>
        <v>0</v>
      </c>
      <c r="AA36" s="29">
        <f>AA35+1</f>
        <v>12</v>
      </c>
      <c r="AB36" s="30">
        <f t="shared" si="89"/>
        <v>0</v>
      </c>
      <c r="AC36" s="30"/>
      <c r="AD36" s="30"/>
      <c r="AE36" s="30">
        <f t="shared" si="90"/>
        <v>0</v>
      </c>
      <c r="AF36" s="30">
        <f t="shared" si="91"/>
        <v>0</v>
      </c>
      <c r="AG36" s="30">
        <f t="shared" si="92"/>
        <v>0</v>
      </c>
      <c r="AH36" s="30">
        <f t="shared" si="93"/>
        <v>0</v>
      </c>
      <c r="AI36" s="30">
        <f t="shared" si="94"/>
        <v>0</v>
      </c>
      <c r="AJ36" s="30">
        <f t="shared" si="95"/>
        <v>0</v>
      </c>
      <c r="AK36" s="30">
        <f t="shared" si="96"/>
        <v>0</v>
      </c>
      <c r="AM36" s="29">
        <f>AM35+1</f>
        <v>12</v>
      </c>
      <c r="AN36" s="30">
        <f t="shared" si="97"/>
        <v>0</v>
      </c>
      <c r="AO36" s="30">
        <f t="shared" si="98"/>
        <v>0</v>
      </c>
      <c r="AP36" s="30">
        <f t="shared" si="99"/>
        <v>0</v>
      </c>
      <c r="AQ36" s="30">
        <f t="shared" si="100"/>
        <v>0</v>
      </c>
      <c r="AR36" s="30">
        <f t="shared" si="101"/>
        <v>0</v>
      </c>
      <c r="AS36" s="30">
        <f t="shared" si="102"/>
        <v>0</v>
      </c>
      <c r="AT36" s="30">
        <f t="shared" si="103"/>
        <v>0</v>
      </c>
      <c r="AU36" s="30">
        <f t="shared" si="104"/>
        <v>0</v>
      </c>
      <c r="BF36" s="32" t="e">
        <f t="shared" si="44"/>
        <v>#VALUE!</v>
      </c>
    </row>
    <row r="37" spans="2:58" ht="29.45" hidden="1" customHeight="1" x14ac:dyDescent="0.25">
      <c r="B37" s="29">
        <f t="shared" si="80"/>
        <v>13</v>
      </c>
      <c r="C37" s="30">
        <f t="shared" si="105"/>
        <v>0</v>
      </c>
      <c r="D37" s="30">
        <f t="shared" si="106"/>
        <v>0</v>
      </c>
      <c r="E37" s="30">
        <f t="shared" si="107"/>
        <v>0</v>
      </c>
      <c r="F37" s="30">
        <f t="shared" si="108"/>
        <v>0</v>
      </c>
      <c r="G37" s="30">
        <f t="shared" si="109"/>
        <v>0</v>
      </c>
      <c r="H37" s="30">
        <f t="shared" si="110"/>
        <v>0</v>
      </c>
      <c r="I37" s="30">
        <f t="shared" si="111"/>
        <v>0</v>
      </c>
      <c r="J37" s="30">
        <f t="shared" si="112"/>
        <v>0</v>
      </c>
      <c r="L37" s="29">
        <f>L36+1</f>
        <v>13</v>
      </c>
      <c r="M37" s="30">
        <f t="shared" si="81"/>
        <v>0</v>
      </c>
      <c r="N37" s="30">
        <f t="shared" si="82"/>
        <v>0</v>
      </c>
      <c r="O37" s="30">
        <f t="shared" si="83"/>
        <v>0</v>
      </c>
      <c r="P37" s="30">
        <f t="shared" si="84"/>
        <v>0</v>
      </c>
      <c r="Q37" s="30">
        <f t="shared" si="85"/>
        <v>0</v>
      </c>
      <c r="R37" s="30">
        <f t="shared" si="86"/>
        <v>0</v>
      </c>
      <c r="S37" s="30">
        <f t="shared" si="87"/>
        <v>0</v>
      </c>
      <c r="T37" s="30">
        <f t="shared" si="88"/>
        <v>0</v>
      </c>
      <c r="AA37" s="29">
        <f>AA36+1</f>
        <v>13</v>
      </c>
      <c r="AB37" s="30">
        <f t="shared" si="89"/>
        <v>0</v>
      </c>
      <c r="AC37" s="30"/>
      <c r="AD37" s="30"/>
      <c r="AE37" s="30">
        <f t="shared" si="90"/>
        <v>0</v>
      </c>
      <c r="AF37" s="30">
        <f t="shared" si="91"/>
        <v>0</v>
      </c>
      <c r="AG37" s="30">
        <f t="shared" si="92"/>
        <v>0</v>
      </c>
      <c r="AH37" s="30">
        <f t="shared" si="93"/>
        <v>0</v>
      </c>
      <c r="AI37" s="30">
        <f t="shared" si="94"/>
        <v>0</v>
      </c>
      <c r="AJ37" s="30">
        <f t="shared" si="95"/>
        <v>0</v>
      </c>
      <c r="AK37" s="30">
        <f t="shared" si="96"/>
        <v>0</v>
      </c>
      <c r="AM37" s="29">
        <f>AM36+1</f>
        <v>13</v>
      </c>
      <c r="AN37" s="30">
        <f t="shared" si="97"/>
        <v>0</v>
      </c>
      <c r="AO37" s="30">
        <f t="shared" si="98"/>
        <v>0</v>
      </c>
      <c r="AP37" s="30">
        <f t="shared" si="99"/>
        <v>0</v>
      </c>
      <c r="AQ37" s="30">
        <f t="shared" si="100"/>
        <v>0</v>
      </c>
      <c r="AR37" s="30">
        <f t="shared" si="101"/>
        <v>0</v>
      </c>
      <c r="AS37" s="30">
        <f t="shared" si="102"/>
        <v>0</v>
      </c>
      <c r="AT37" s="30">
        <f t="shared" si="103"/>
        <v>0</v>
      </c>
      <c r="AU37" s="30">
        <f t="shared" si="104"/>
        <v>0</v>
      </c>
      <c r="BF37" s="32" t="e">
        <f t="shared" si="44"/>
        <v>#VALUE!</v>
      </c>
    </row>
    <row r="38" spans="2:58" ht="29.45" hidden="1" customHeight="1" x14ac:dyDescent="0.25">
      <c r="B38" s="31" t="s">
        <v>21</v>
      </c>
      <c r="C38" s="31">
        <f t="shared" ref="C38:J38" si="113">SUM(C24:C37)</f>
        <v>1.041666666666663E-2</v>
      </c>
      <c r="D38" s="31">
        <f t="shared" si="113"/>
        <v>0</v>
      </c>
      <c r="E38" s="31">
        <f t="shared" si="113"/>
        <v>0</v>
      </c>
      <c r="F38" s="31">
        <f t="shared" si="113"/>
        <v>0</v>
      </c>
      <c r="G38" s="31">
        <f t="shared" si="113"/>
        <v>0</v>
      </c>
      <c r="H38" s="31">
        <f t="shared" si="113"/>
        <v>0</v>
      </c>
      <c r="I38" s="31">
        <f t="shared" si="113"/>
        <v>0</v>
      </c>
      <c r="J38" s="31">
        <f t="shared" si="113"/>
        <v>0</v>
      </c>
      <c r="L38" s="31" t="s">
        <v>21</v>
      </c>
      <c r="M38" s="31">
        <f>SUM(M24:M37)</f>
        <v>0</v>
      </c>
      <c r="N38" s="31">
        <f>SUM(N24:N37)</f>
        <v>0</v>
      </c>
      <c r="O38" s="31">
        <f t="shared" ref="O38:T38" si="114">SUM(O24:O37)</f>
        <v>0</v>
      </c>
      <c r="P38" s="31">
        <f t="shared" si="114"/>
        <v>0</v>
      </c>
      <c r="Q38" s="31">
        <f t="shared" si="114"/>
        <v>0</v>
      </c>
      <c r="R38" s="31">
        <f t="shared" si="114"/>
        <v>0</v>
      </c>
      <c r="S38" s="31">
        <f t="shared" si="114"/>
        <v>0</v>
      </c>
      <c r="T38" s="31">
        <f t="shared" si="114"/>
        <v>0</v>
      </c>
      <c r="AA38" s="31" t="s">
        <v>21</v>
      </c>
      <c r="AB38" s="31">
        <f>SUM(AB24:AB37)</f>
        <v>0</v>
      </c>
      <c r="AC38" s="31"/>
      <c r="AD38" s="31"/>
      <c r="AE38" s="31">
        <f>SUM(AE24:AE37)</f>
        <v>0</v>
      </c>
      <c r="AF38" s="31">
        <f t="shared" ref="AF38:AK38" si="115">SUM(AF24:AF37)</f>
        <v>0</v>
      </c>
      <c r="AG38" s="31">
        <f t="shared" si="115"/>
        <v>0</v>
      </c>
      <c r="AH38" s="31">
        <f t="shared" si="115"/>
        <v>0</v>
      </c>
      <c r="AI38" s="31">
        <f t="shared" si="115"/>
        <v>0</v>
      </c>
      <c r="AJ38" s="31">
        <f t="shared" si="115"/>
        <v>0</v>
      </c>
      <c r="AK38" s="31">
        <f t="shared" si="115"/>
        <v>0</v>
      </c>
      <c r="AM38" s="31" t="s">
        <v>21</v>
      </c>
      <c r="AN38" s="31">
        <f>SUM(AN24:AN37)</f>
        <v>0</v>
      </c>
      <c r="AO38" s="31">
        <f>SUM(AO24:AO37)</f>
        <v>0</v>
      </c>
      <c r="AP38" s="31">
        <f t="shared" ref="AP38:AU38" si="116">SUM(AP24:AP37)</f>
        <v>0</v>
      </c>
      <c r="AQ38" s="31">
        <f t="shared" si="116"/>
        <v>0</v>
      </c>
      <c r="AR38" s="31">
        <f t="shared" si="116"/>
        <v>0</v>
      </c>
      <c r="AS38" s="31">
        <f t="shared" si="116"/>
        <v>0</v>
      </c>
      <c r="AT38" s="31">
        <f t="shared" si="116"/>
        <v>0</v>
      </c>
      <c r="AU38" s="31">
        <f t="shared" si="116"/>
        <v>0</v>
      </c>
      <c r="BF38" s="32" t="e">
        <f t="shared" si="44"/>
        <v>#VALUE!</v>
      </c>
    </row>
    <row r="39" spans="2:58" ht="29.45" hidden="1" customHeight="1" x14ac:dyDescent="0.25">
      <c r="C39" s="10"/>
      <c r="I39" s="7" t="s">
        <v>22</v>
      </c>
      <c r="J39" s="10">
        <f>SUM(C38:J38)</f>
        <v>1.041666666666663E-2</v>
      </c>
      <c r="L39" s="6"/>
      <c r="S39" s="7" t="s">
        <v>22</v>
      </c>
      <c r="T39" s="10">
        <f>SUM(M38:T38)</f>
        <v>0</v>
      </c>
      <c r="AA39" s="6"/>
      <c r="AJ39" s="7" t="s">
        <v>22</v>
      </c>
      <c r="AK39" s="10">
        <f>SUM(AB38:AK38)</f>
        <v>0</v>
      </c>
      <c r="AM39" s="6"/>
      <c r="AT39" s="7" t="s">
        <v>22</v>
      </c>
      <c r="AU39" s="10">
        <f>SUM(AN38:AU38)</f>
        <v>0</v>
      </c>
      <c r="BF39" s="32" t="e">
        <f t="shared" si="44"/>
        <v>#VALUE!</v>
      </c>
    </row>
    <row r="40" spans="2:58" ht="29.45" hidden="1" customHeight="1" x14ac:dyDescent="0.25">
      <c r="C40" s="10"/>
      <c r="BF40" s="32" t="e">
        <f t="shared" si="44"/>
        <v>#VALUE!</v>
      </c>
    </row>
    <row r="41" spans="2:58" ht="29.45" customHeight="1" thickTop="1" x14ac:dyDescent="0.25">
      <c r="C41" s="10"/>
    </row>
    <row r="42" spans="2:58" ht="29.45" customHeight="1" x14ac:dyDescent="0.25">
      <c r="C42" s="10"/>
    </row>
    <row r="43" spans="2:58" ht="29.45" customHeight="1" x14ac:dyDescent="0.25">
      <c r="C43" s="10"/>
    </row>
    <row r="44" spans="2:58" ht="29.45" customHeight="1" x14ac:dyDescent="0.25">
      <c r="C44" s="10"/>
    </row>
    <row r="45" spans="2:58" ht="29.45" customHeight="1" x14ac:dyDescent="0.25">
      <c r="C45" s="10"/>
    </row>
    <row r="46" spans="2:58" ht="29.45" customHeight="1" x14ac:dyDescent="0.25">
      <c r="C46" s="10"/>
    </row>
    <row r="47" spans="2:58" ht="29.45" customHeight="1" x14ac:dyDescent="0.25">
      <c r="C47" s="10"/>
    </row>
    <row r="48" spans="2:58" ht="29.45" customHeight="1" x14ac:dyDescent="0.25">
      <c r="C48" s="10"/>
    </row>
    <row r="49" spans="2:3" ht="29.45" customHeight="1" x14ac:dyDescent="0.25">
      <c r="C49" s="10"/>
    </row>
    <row r="50" spans="2:3" ht="29.45" customHeight="1" x14ac:dyDescent="0.25">
      <c r="C50" s="10"/>
    </row>
    <row r="51" spans="2:3" ht="29.45" customHeight="1" x14ac:dyDescent="0.25">
      <c r="C51" s="10"/>
    </row>
    <row r="52" spans="2:3" ht="29.45" customHeight="1" x14ac:dyDescent="0.25">
      <c r="B52" s="7"/>
      <c r="C52" s="10"/>
    </row>
    <row r="53" spans="2:3" ht="29.45" customHeight="1" x14ac:dyDescent="0.25">
      <c r="B53" s="7"/>
      <c r="C53" s="10"/>
    </row>
    <row r="54" spans="2:3" ht="29.45" customHeight="1" x14ac:dyDescent="0.25">
      <c r="B54" s="7"/>
      <c r="C54" s="10"/>
    </row>
    <row r="55" spans="2:3" ht="29.45" customHeight="1" x14ac:dyDescent="0.25">
      <c r="B55" s="7"/>
      <c r="C55" s="10"/>
    </row>
    <row r="56" spans="2:3" ht="29.45" customHeight="1" x14ac:dyDescent="0.25">
      <c r="B56" s="7"/>
      <c r="C56" s="10"/>
    </row>
    <row r="57" spans="2:3" ht="29.45" customHeight="1" x14ac:dyDescent="0.25">
      <c r="B57" s="7"/>
      <c r="C57" s="10"/>
    </row>
    <row r="58" spans="2:3" ht="29.45" customHeight="1" x14ac:dyDescent="0.25">
      <c r="B58" s="7"/>
      <c r="C58" s="10"/>
    </row>
    <row r="59" spans="2:3" ht="29.45" customHeight="1" x14ac:dyDescent="0.25">
      <c r="B59" s="7"/>
      <c r="C59" s="10"/>
    </row>
  </sheetData>
  <sheetProtection algorithmName="SHA-512" hashValue="ftgpSsn179gQ0jXfdky6d5KDq/WlMYyt6Kad7NEnu1CpOIaJI3Zev1BfSZMQb526tD0I8fVXrGRIAJjnMN7pYQ==" saltValue="QWOtuaZ66a43CG1Mn9U9Uw==" spinCount="100000" sheet="1" objects="1" scenarios="1" formatColumns="0" selectLockedCells="1" selectUnlockedCells="1"/>
  <mergeCells count="5">
    <mergeCell ref="B5:AZ5"/>
    <mergeCell ref="B22:J22"/>
    <mergeCell ref="L22:T22"/>
    <mergeCell ref="AA22:AK22"/>
    <mergeCell ref="AM22:AU22"/>
  </mergeCells>
  <phoneticPr fontId="3" type="noConversion"/>
  <conditionalFormatting sqref="BF7:BF40 BE7:CN7 BG8:CN20 D19:AB20 AD19:AO20 D7:AO18">
    <cfRule type="expression" dxfId="26" priority="40">
      <formula>$D$7:$AO$20=""</formula>
    </cfRule>
    <cfRule type="expression" dxfId="25" priority="42">
      <formula>$D$7:$AO$20=OR($BC$6,$BC$7,$BC$8,$BC$9,$BC$10)</formula>
    </cfRule>
    <cfRule type="expression" dxfId="24" priority="43">
      <formula>$D$7:$AO$20=$BC$6</formula>
    </cfRule>
  </conditionalFormatting>
  <conditionalFormatting sqref="D10 BG10:CN10">
    <cfRule type="expression" dxfId="23" priority="41">
      <formula>$D$10=OR($BC$6,$BC$7,$BC$8,$BC$9,$BC$10)</formula>
    </cfRule>
  </conditionalFormatting>
  <conditionalFormatting sqref="BE8:BE20">
    <cfRule type="expression" dxfId="22" priority="36">
      <formula>$D$7:$AO$20=""</formula>
    </cfRule>
    <cfRule type="expression" dxfId="21" priority="38">
      <formula>$D$7:$AO$20=OR($BC$6,$BC$7,$BC$8,$BC$9,$BC$10)</formula>
    </cfRule>
    <cfRule type="expression" dxfId="20" priority="39">
      <formula>$D$7:$AO$20=$BC$6</formula>
    </cfRule>
  </conditionalFormatting>
  <conditionalFormatting sqref="BE10">
    <cfRule type="expression" dxfId="19" priority="37">
      <formula>$D$10=OR($BC$6,$BC$7,$BC$8,$BC$9,$BC$10)</formula>
    </cfRule>
  </conditionalFormatting>
  <conditionalFormatting sqref="D7:D20">
    <cfRule type="expression" dxfId="18" priority="23">
      <formula>BF7=1</formula>
    </cfRule>
  </conditionalFormatting>
  <conditionalFormatting sqref="BP7:BP20">
    <cfRule type="expression" dxfId="17" priority="20">
      <formula>$D$7:$AO$20=""</formula>
    </cfRule>
    <cfRule type="expression" dxfId="16" priority="21">
      <formula>$D$7:$AO$20=OR($BC$6,$BC$7,$BC$8,$BC$9,$BC$10)</formula>
    </cfRule>
    <cfRule type="expression" dxfId="15" priority="22">
      <formula>$D$7:$AO$20=$BC$6</formula>
    </cfRule>
  </conditionalFormatting>
  <conditionalFormatting sqref="CE7:CE20">
    <cfRule type="expression" dxfId="14" priority="17">
      <formula>$D$7:$AO$20=""</formula>
    </cfRule>
    <cfRule type="expression" dxfId="13" priority="18">
      <formula>$D$7:$AO$20=OR($BC$6,$BC$7,$BC$8,$BC$9,$BC$10)</formula>
    </cfRule>
    <cfRule type="expression" dxfId="12" priority="19">
      <formula>$D$7:$AO$20=$BC$6</formula>
    </cfRule>
  </conditionalFormatting>
  <conditionalFormatting sqref="CO7:CO20">
    <cfRule type="expression" dxfId="11" priority="10">
      <formula>$D$7:$AO$20=""</formula>
    </cfRule>
    <cfRule type="expression" dxfId="10" priority="11">
      <formula>$D$7:$AO$20=OR($BC$6,$BC$7,$BC$8,$BC$9,$BC$10)</formula>
    </cfRule>
    <cfRule type="expression" dxfId="9" priority="12">
      <formula>$D$7:$AO$20=$BC$6</formula>
    </cfRule>
  </conditionalFormatting>
  <conditionalFormatting sqref="CO7:CO20">
    <cfRule type="expression" dxfId="8" priority="7">
      <formula>$D$7:$AO$20=""</formula>
    </cfRule>
    <cfRule type="expression" dxfId="7" priority="8">
      <formula>$D$7:$AO$20=OR($BC$6,$BC$7,$BC$8,$BC$9,$BC$10)</formula>
    </cfRule>
    <cfRule type="expression" dxfId="6" priority="9">
      <formula>$D$7:$AO$20=$BC$6</formula>
    </cfRule>
  </conditionalFormatting>
  <conditionalFormatting sqref="N7:N20">
    <cfRule type="expression" dxfId="5" priority="5">
      <formula>BP7=1</formula>
    </cfRule>
    <cfRule type="expression" dxfId="4" priority="6">
      <formula>BP7=1</formula>
    </cfRule>
  </conditionalFormatting>
  <conditionalFormatting sqref="AE7:AE20">
    <cfRule type="expression" dxfId="3" priority="4">
      <formula>CE7=1</formula>
    </cfRule>
  </conditionalFormatting>
  <conditionalFormatting sqref="AO7:AO20">
    <cfRule type="expression" dxfId="2" priority="3">
      <formula>CO7=1</formula>
    </cfRule>
  </conditionalFormatting>
  <conditionalFormatting sqref="AD7:AD20">
    <cfRule type="expression" dxfId="1" priority="1">
      <formula>CF7=1</formula>
    </cfRule>
    <cfRule type="expression" dxfId="0" priority="2">
      <formula>CF7=1</formula>
    </cfRule>
  </conditionalFormatting>
  <dataValidations count="1">
    <dataValidation type="list" allowBlank="1" showInputMessage="1" showErrorMessage="1" sqref="C23 AW7:AW14 M23 AB23:AD23 AN23 AY7:AY14 AC7:AC18 AB7:AB20 M7:M20 C7:C20 AN7:AN20" xr:uid="{00000000-0002-0000-0200-000000000000}">
      <formula1>$W$5:$W$14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 xml:space="preserve">&amp;COdile Aubert - Le Prof 2.0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EDT1</vt:lpstr>
      <vt:lpstr>EDT2</vt:lpstr>
      <vt:lpstr>EDT3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2022-10-24T22:13:32Z</cp:lastPrinted>
  <dcterms:created xsi:type="dcterms:W3CDTF">2019-08-15T22:22:00Z</dcterms:created>
  <dcterms:modified xsi:type="dcterms:W3CDTF">2023-05-30T13:20:50Z</dcterms:modified>
</cp:coreProperties>
</file>