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36" windowWidth="11532" windowHeight="6252" tabRatio="573" activeTab="12"/>
  </bookViews>
  <sheets>
    <sheet name="Liste" sheetId="13" r:id="rId1"/>
    <sheet name="Sept" sheetId="1" r:id="rId2"/>
    <sheet name="Oct." sheetId="2" r:id="rId3"/>
    <sheet name="Nov." sheetId="3" r:id="rId4"/>
    <sheet name="Déc." sheetId="4" r:id="rId5"/>
    <sheet name="Jan." sheetId="5" r:id="rId6"/>
    <sheet name="Fév." sheetId="6" r:id="rId7"/>
    <sheet name="Mars" sheetId="7" r:id="rId8"/>
    <sheet name="Avril" sheetId="8" r:id="rId9"/>
    <sheet name="Mai" sheetId="9" r:id="rId10"/>
    <sheet name="Juin" sheetId="10" r:id="rId11"/>
    <sheet name="Juil." sheetId="11" r:id="rId12"/>
    <sheet name="Année 2019-2020" sheetId="12" r:id="rId13"/>
    <sheet name="Nb d'absences" sheetId="14" r:id="rId14"/>
  </sheets>
  <calcPr calcId="144525"/>
</workbook>
</file>

<file path=xl/calcChain.xml><?xml version="1.0" encoding="utf-8"?>
<calcChain xmlns="http://schemas.openxmlformats.org/spreadsheetml/2006/main">
  <c r="AK37" i="11" l="1"/>
  <c r="AL37" i="10"/>
  <c r="AL37" i="9"/>
  <c r="AJ37" i="8"/>
  <c r="AL37" i="7"/>
  <c r="AL37" i="6"/>
  <c r="AL36" i="5"/>
  <c r="AL37" i="4"/>
  <c r="AJ37" i="3"/>
  <c r="AK36" i="2"/>
  <c r="AL37" i="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F6" i="11"/>
  <c r="J5" i="11"/>
  <c r="I5" i="11"/>
  <c r="H5" i="11"/>
  <c r="G5" i="11"/>
  <c r="F5" i="11"/>
  <c r="R38" i="11"/>
  <c r="O6" i="12"/>
  <c r="AI6" i="10"/>
  <c r="AH6" i="10"/>
  <c r="AI5" i="10"/>
  <c r="AH5" i="10"/>
  <c r="AH4" i="10"/>
  <c r="AF6" i="10"/>
  <c r="AG6" i="10"/>
  <c r="AG5" i="10"/>
  <c r="AF5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F5" i="10"/>
  <c r="AE5" i="10"/>
  <c r="AC5" i="10"/>
  <c r="AB5" i="10"/>
  <c r="AA5" i="10"/>
  <c r="Z5" i="10"/>
  <c r="Y5" i="10"/>
  <c r="V5" i="10"/>
  <c r="U5" i="10"/>
  <c r="S5" i="10"/>
  <c r="R5" i="10"/>
  <c r="Q5" i="10"/>
  <c r="O5" i="10"/>
  <c r="L5" i="10"/>
  <c r="K5" i="10"/>
  <c r="H5" i="10"/>
  <c r="G5" i="10"/>
  <c r="AA4" i="10"/>
  <c r="X4" i="10"/>
  <c r="X5" i="10"/>
  <c r="W4" i="10"/>
  <c r="W5" i="10"/>
  <c r="U4" i="10"/>
  <c r="T4" i="10"/>
  <c r="T5" i="10"/>
  <c r="Q4" i="10"/>
  <c r="P4" i="10"/>
  <c r="P5" i="10"/>
  <c r="N4" i="10"/>
  <c r="N5" i="10"/>
  <c r="M4" i="10"/>
  <c r="M5" i="10"/>
  <c r="J4" i="10"/>
  <c r="J5" i="10"/>
  <c r="I4" i="10"/>
  <c r="I5" i="10"/>
  <c r="G4" i="10"/>
  <c r="S37" i="10"/>
  <c r="Z6" i="9"/>
  <c r="Z5" i="9"/>
  <c r="AH4" i="9"/>
  <c r="AH5" i="9"/>
  <c r="AG4" i="9"/>
  <c r="AG5" i="9"/>
  <c r="AA6" i="9"/>
  <c r="AA5" i="9"/>
  <c r="M6" i="9"/>
  <c r="M5" i="9"/>
  <c r="F6" i="9"/>
  <c r="F5" i="9"/>
  <c r="G6" i="9"/>
  <c r="H6" i="9"/>
  <c r="I6" i="9"/>
  <c r="J6" i="9"/>
  <c r="K6" i="9"/>
  <c r="L6" i="9"/>
  <c r="AF5" i="9"/>
  <c r="AE5" i="9"/>
  <c r="AD5" i="9"/>
  <c r="AC5" i="9"/>
  <c r="AB5" i="9"/>
  <c r="Y5" i="9"/>
  <c r="X5" i="9"/>
  <c r="W5" i="9"/>
  <c r="V5" i="9"/>
  <c r="U5" i="9"/>
  <c r="R5" i="9"/>
  <c r="Q5" i="9"/>
  <c r="P5" i="9"/>
  <c r="O5" i="9"/>
  <c r="N5" i="9"/>
  <c r="L5" i="9"/>
  <c r="K5" i="9"/>
  <c r="I5" i="9"/>
  <c r="H5" i="9"/>
  <c r="G5" i="9"/>
  <c r="X4" i="9"/>
  <c r="T4" i="9"/>
  <c r="T5" i="9"/>
  <c r="S4" i="9"/>
  <c r="S5" i="9"/>
  <c r="J4" i="9"/>
  <c r="J5" i="9"/>
  <c r="P6" i="3"/>
  <c r="P5" i="3"/>
  <c r="AI6" i="8"/>
  <c r="AI4" i="8"/>
  <c r="AI5" i="8"/>
  <c r="AH6" i="8"/>
  <c r="AH5" i="8"/>
  <c r="AB5" i="8"/>
  <c r="AC5" i="8"/>
  <c r="AD5" i="8"/>
  <c r="AE5" i="8"/>
  <c r="AB6" i="8"/>
  <c r="AC6" i="8"/>
  <c r="AD6" i="8"/>
  <c r="AE6" i="8"/>
  <c r="Z6" i="8"/>
  <c r="AA6" i="8"/>
  <c r="AA5" i="8"/>
  <c r="Z5" i="8"/>
  <c r="S6" i="8"/>
  <c r="T6" i="8"/>
  <c r="U6" i="8"/>
  <c r="V6" i="8"/>
  <c r="V5" i="8"/>
  <c r="U5" i="8"/>
  <c r="T5" i="8"/>
  <c r="S5" i="8"/>
  <c r="P6" i="8"/>
  <c r="O6" i="8"/>
  <c r="P5" i="8"/>
  <c r="O5" i="8"/>
  <c r="P4" i="8"/>
  <c r="O4" i="8"/>
  <c r="L6" i="8"/>
  <c r="K6" i="8"/>
  <c r="L5" i="8"/>
  <c r="K5" i="8"/>
  <c r="L4" i="8"/>
  <c r="K4" i="8"/>
  <c r="F6" i="8"/>
  <c r="G6" i="8"/>
  <c r="H6" i="8"/>
  <c r="I6" i="8"/>
  <c r="J6" i="8"/>
  <c r="M6" i="8"/>
  <c r="N6" i="8"/>
  <c r="Q6" i="8"/>
  <c r="R6" i="8"/>
  <c r="Y5" i="8"/>
  <c r="X5" i="8"/>
  <c r="W5" i="8"/>
  <c r="R5" i="8"/>
  <c r="Q5" i="8"/>
  <c r="N5" i="8"/>
  <c r="M5" i="8"/>
  <c r="J5" i="8"/>
  <c r="I5" i="8"/>
  <c r="F5" i="8"/>
  <c r="AG4" i="8"/>
  <c r="AG5" i="8"/>
  <c r="AF4" i="8"/>
  <c r="AF5" i="8"/>
  <c r="H4" i="8"/>
  <c r="H5" i="8"/>
  <c r="G4" i="8"/>
  <c r="G5" i="8"/>
  <c r="AI6" i="7"/>
  <c r="AJ6" i="7"/>
  <c r="AJ5" i="7"/>
  <c r="AI5" i="7"/>
  <c r="AI4" i="7"/>
  <c r="AH6" i="7"/>
  <c r="AH5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G5" i="7"/>
  <c r="AF5" i="7"/>
  <c r="AE5" i="7"/>
  <c r="AD5" i="7"/>
  <c r="AC5" i="7"/>
  <c r="AA5" i="7"/>
  <c r="Z5" i="7"/>
  <c r="X5" i="7"/>
  <c r="W5" i="7"/>
  <c r="V5" i="7"/>
  <c r="T5" i="7"/>
  <c r="S5" i="7"/>
  <c r="R5" i="7"/>
  <c r="Q5" i="7"/>
  <c r="P5" i="7"/>
  <c r="O5" i="7"/>
  <c r="N5" i="7"/>
  <c r="M5" i="7"/>
  <c r="L5" i="7"/>
  <c r="J5" i="7"/>
  <c r="I5" i="7"/>
  <c r="H5" i="7"/>
  <c r="F5" i="7"/>
  <c r="AB4" i="7"/>
  <c r="AB5" i="7"/>
  <c r="U4" i="7"/>
  <c r="U5" i="7"/>
  <c r="N4" i="7"/>
  <c r="G4" i="7"/>
  <c r="G5" i="7"/>
  <c r="AB6" i="6"/>
  <c r="AC6" i="6"/>
  <c r="AD6" i="6"/>
  <c r="AE6" i="6"/>
  <c r="AF6" i="6"/>
  <c r="AG6" i="6"/>
  <c r="AA6" i="6"/>
  <c r="AG5" i="6"/>
  <c r="AF5" i="6"/>
  <c r="AE5" i="6"/>
  <c r="AD5" i="6"/>
  <c r="AC5" i="6"/>
  <c r="AB5" i="6"/>
  <c r="AA5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H5" i="6"/>
  <c r="Z5" i="6"/>
  <c r="Y5" i="6"/>
  <c r="X5" i="6"/>
  <c r="W5" i="6"/>
  <c r="V5" i="6"/>
  <c r="U5" i="6"/>
  <c r="T5" i="6"/>
  <c r="R5" i="6"/>
  <c r="Q5" i="6"/>
  <c r="N5" i="6"/>
  <c r="M5" i="6"/>
  <c r="K5" i="6"/>
  <c r="J5" i="6"/>
  <c r="I5" i="6"/>
  <c r="G5" i="6"/>
  <c r="F5" i="6"/>
  <c r="S4" i="6"/>
  <c r="S5" i="6"/>
  <c r="R4" i="6"/>
  <c r="P4" i="6"/>
  <c r="P5" i="6"/>
  <c r="O4" i="6"/>
  <c r="O5" i="6"/>
  <c r="L4" i="6"/>
  <c r="L5" i="6"/>
  <c r="K4" i="6"/>
  <c r="I4" i="6"/>
  <c r="H4" i="6"/>
  <c r="H5" i="6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H4" i="5"/>
  <c r="AF4" i="5"/>
  <c r="AE4" i="5"/>
  <c r="AD4" i="5"/>
  <c r="AC4" i="5"/>
  <c r="AB4" i="5"/>
  <c r="AA4" i="5"/>
  <c r="Z4" i="5"/>
  <c r="X4" i="5"/>
  <c r="W4" i="5"/>
  <c r="V4" i="5"/>
  <c r="T4" i="5"/>
  <c r="Q4" i="5"/>
  <c r="P4" i="5"/>
  <c r="M4" i="5"/>
  <c r="L4" i="5"/>
  <c r="J4" i="5"/>
  <c r="I4" i="5"/>
  <c r="H4" i="5"/>
  <c r="G4" i="5"/>
  <c r="F4" i="5"/>
  <c r="AI3" i="5"/>
  <c r="AI4" i="5"/>
  <c r="AG3" i="5"/>
  <c r="AG4" i="5"/>
  <c r="AF3" i="5"/>
  <c r="AB3" i="5"/>
  <c r="Z3" i="5"/>
  <c r="Y3" i="5"/>
  <c r="Y4" i="5"/>
  <c r="V3" i="5"/>
  <c r="U3" i="5"/>
  <c r="U4" i="5"/>
  <c r="S3" i="5"/>
  <c r="S4" i="5"/>
  <c r="R3" i="5"/>
  <c r="R4" i="5"/>
  <c r="O3" i="5"/>
  <c r="O4" i="5"/>
  <c r="N3" i="5"/>
  <c r="N4" i="5"/>
  <c r="L3" i="5"/>
  <c r="K3" i="5"/>
  <c r="K4" i="5"/>
  <c r="S37" i="4"/>
  <c r="S38" i="4"/>
  <c r="S39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H5" i="4"/>
  <c r="AG5" i="4"/>
  <c r="AF5" i="4"/>
  <c r="AE5" i="4"/>
  <c r="AD5" i="4"/>
  <c r="AC5" i="4"/>
  <c r="AB5" i="4"/>
  <c r="AA5" i="4"/>
  <c r="Z5" i="4"/>
  <c r="W5" i="4"/>
  <c r="V5" i="4"/>
  <c r="T5" i="4"/>
  <c r="S5" i="4"/>
  <c r="R5" i="4"/>
  <c r="P5" i="4"/>
  <c r="M5" i="4"/>
  <c r="L5" i="4"/>
  <c r="K5" i="4"/>
  <c r="J5" i="4"/>
  <c r="I5" i="4"/>
  <c r="F5" i="4"/>
  <c r="Y4" i="4"/>
  <c r="Y5" i="4"/>
  <c r="X4" i="4"/>
  <c r="X5" i="4"/>
  <c r="V4" i="4"/>
  <c r="U4" i="4"/>
  <c r="U5" i="4"/>
  <c r="R4" i="4"/>
  <c r="Q4" i="4"/>
  <c r="Q5" i="4"/>
  <c r="O4" i="4"/>
  <c r="O5" i="4"/>
  <c r="N4" i="4"/>
  <c r="N5" i="4"/>
  <c r="K4" i="4"/>
  <c r="J4" i="4"/>
  <c r="H4" i="4"/>
  <c r="H5" i="4"/>
  <c r="G4" i="4"/>
  <c r="G5" i="4"/>
  <c r="AI6" i="3"/>
  <c r="AI5" i="3"/>
  <c r="G6" i="3"/>
  <c r="H6" i="3"/>
  <c r="I6" i="3"/>
  <c r="J6" i="3"/>
  <c r="K6" i="3"/>
  <c r="L6" i="3"/>
  <c r="M6" i="3"/>
  <c r="N6" i="3"/>
  <c r="O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F6" i="3"/>
  <c r="AF5" i="3"/>
  <c r="AE5" i="3"/>
  <c r="AD5" i="3"/>
  <c r="AC5" i="3"/>
  <c r="AB5" i="3"/>
  <c r="AA5" i="3"/>
  <c r="Z5" i="3"/>
  <c r="Y5" i="3"/>
  <c r="V5" i="3"/>
  <c r="U5" i="3"/>
  <c r="S5" i="3"/>
  <c r="R5" i="3"/>
  <c r="O5" i="3"/>
  <c r="N5" i="3"/>
  <c r="K5" i="3"/>
  <c r="J5" i="3"/>
  <c r="I5" i="3"/>
  <c r="H5" i="3"/>
  <c r="G5" i="3"/>
  <c r="F5" i="3"/>
  <c r="AE4" i="3"/>
  <c r="AD4" i="3"/>
  <c r="X4" i="3"/>
  <c r="X5" i="3"/>
  <c r="W4" i="3"/>
  <c r="W5" i="3"/>
  <c r="T4" i="3"/>
  <c r="T5" i="3"/>
  <c r="S4" i="3"/>
  <c r="Q4" i="3"/>
  <c r="Q5" i="3"/>
  <c r="M4" i="3"/>
  <c r="M5" i="3"/>
  <c r="L4" i="3"/>
  <c r="L5" i="3"/>
  <c r="S38" i="3"/>
  <c r="G6" i="12"/>
  <c r="X5" i="2"/>
  <c r="X4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G5" i="2"/>
  <c r="V4" i="2"/>
  <c r="U4" i="2"/>
  <c r="R4" i="2"/>
  <c r="Q4" i="2"/>
  <c r="N4" i="2"/>
  <c r="M4" i="2"/>
  <c r="K4" i="2"/>
  <c r="J4" i="2"/>
  <c r="G4" i="2"/>
  <c r="F4" i="2"/>
  <c r="W3" i="2"/>
  <c r="W4" i="2"/>
  <c r="V3" i="2"/>
  <c r="T3" i="2"/>
  <c r="T4" i="2"/>
  <c r="S3" i="2"/>
  <c r="S4" i="2"/>
  <c r="P3" i="2"/>
  <c r="P4" i="2"/>
  <c r="O3" i="2"/>
  <c r="O4" i="2"/>
  <c r="M3" i="2"/>
  <c r="L3" i="2"/>
  <c r="L4" i="2"/>
  <c r="I3" i="2"/>
  <c r="I4" i="2"/>
  <c r="H3" i="2"/>
  <c r="H4" i="2"/>
  <c r="Q37" i="2"/>
  <c r="F6" i="12"/>
  <c r="F3" i="2"/>
  <c r="C35" i="2"/>
  <c r="C35" i="3"/>
  <c r="C35" i="4"/>
  <c r="C35" i="5"/>
  <c r="C35" i="6"/>
  <c r="C35" i="7"/>
  <c r="C35" i="8"/>
  <c r="C35" i="9"/>
  <c r="C35" i="10"/>
  <c r="C35" i="11"/>
  <c r="C35" i="1"/>
  <c r="AI6" i="1"/>
  <c r="AI5" i="1"/>
  <c r="AI4" i="1"/>
  <c r="AH6" i="1"/>
  <c r="AG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H5" i="1"/>
  <c r="AG5" i="1"/>
  <c r="AF5" i="1"/>
  <c r="AE5" i="1"/>
  <c r="AD5" i="1"/>
  <c r="AC5" i="1"/>
  <c r="AA5" i="1"/>
  <c r="Z5" i="1"/>
  <c r="Y5" i="1"/>
  <c r="W5" i="1"/>
  <c r="T5" i="1"/>
  <c r="S5" i="1"/>
  <c r="P5" i="1"/>
  <c r="O5" i="1"/>
  <c r="M5" i="1"/>
  <c r="L5" i="1"/>
  <c r="K5" i="1"/>
  <c r="I5" i="1"/>
  <c r="G5" i="1"/>
  <c r="F5" i="1"/>
  <c r="AB4" i="1"/>
  <c r="AB5" i="1"/>
  <c r="Y4" i="1"/>
  <c r="X4" i="1"/>
  <c r="X5" i="1"/>
  <c r="V4" i="1"/>
  <c r="V5" i="1"/>
  <c r="U4" i="1"/>
  <c r="U5" i="1"/>
  <c r="R4" i="1"/>
  <c r="R5" i="1"/>
  <c r="Q4" i="1"/>
  <c r="Q5" i="1"/>
  <c r="O4" i="1"/>
  <c r="N4" i="1"/>
  <c r="N5" i="1"/>
  <c r="K4" i="1"/>
  <c r="J4" i="1"/>
  <c r="J5" i="1"/>
  <c r="H4" i="1"/>
  <c r="H5" i="1"/>
  <c r="G4" i="1"/>
  <c r="K5" i="11"/>
  <c r="AM17" i="9"/>
  <c r="N17" i="14"/>
  <c r="AM16" i="9"/>
  <c r="N16" i="14"/>
  <c r="AM15" i="9"/>
  <c r="N15" i="14"/>
  <c r="AJ5" i="9"/>
  <c r="AI5" i="9"/>
  <c r="AM17" i="7"/>
  <c r="AM16" i="7"/>
  <c r="AM15" i="7"/>
  <c r="L15" i="14"/>
  <c r="AM15" i="6"/>
  <c r="AM17" i="6"/>
  <c r="AM16" i="6"/>
  <c r="AH37" i="6"/>
  <c r="AI5" i="6"/>
  <c r="AM16" i="5"/>
  <c r="AJ4" i="5"/>
  <c r="AM2" i="5"/>
  <c r="C2" i="5"/>
  <c r="AI5" i="4"/>
  <c r="C2" i="2"/>
  <c r="AI4" i="2"/>
  <c r="AH4" i="2"/>
  <c r="AG4" i="2"/>
  <c r="AF4" i="2"/>
  <c r="AE4" i="2"/>
  <c r="AD4" i="2"/>
  <c r="AC4" i="2"/>
  <c r="AB4" i="2"/>
  <c r="AA4" i="2"/>
  <c r="Z4" i="2"/>
  <c r="Y4" i="2"/>
  <c r="C33" i="6"/>
  <c r="AM15" i="5"/>
  <c r="AM14" i="5"/>
  <c r="AK16" i="3"/>
  <c r="E2" i="12"/>
  <c r="AD5" i="11"/>
  <c r="AC5" i="11"/>
  <c r="AB5" i="11"/>
  <c r="Y5" i="11"/>
  <c r="X5" i="11"/>
  <c r="W5" i="11"/>
  <c r="T5" i="11"/>
  <c r="S5" i="11"/>
  <c r="R5" i="11"/>
  <c r="Q5" i="11"/>
  <c r="P5" i="11"/>
  <c r="O5" i="11"/>
  <c r="N5" i="11"/>
  <c r="M5" i="11"/>
  <c r="L5" i="11"/>
  <c r="AJ5" i="10"/>
  <c r="AK17" i="3"/>
  <c r="AJ5" i="4"/>
  <c r="AJ4" i="2"/>
  <c r="C39" i="4"/>
  <c r="C38" i="4"/>
  <c r="C37" i="4"/>
  <c r="C39" i="3"/>
  <c r="C38" i="3"/>
  <c r="C37" i="3"/>
  <c r="C38" i="2"/>
  <c r="C37" i="2"/>
  <c r="C36" i="2"/>
  <c r="C39" i="1"/>
  <c r="C38" i="1"/>
  <c r="C37" i="1"/>
  <c r="AL16" i="11"/>
  <c r="P16" i="14"/>
  <c r="AL17" i="11"/>
  <c r="P17" i="14"/>
  <c r="AL18" i="11"/>
  <c r="P18" i="14"/>
  <c r="AM17" i="4"/>
  <c r="AM16" i="4"/>
  <c r="AM15" i="4"/>
  <c r="AH37" i="4"/>
  <c r="H8" i="12"/>
  <c r="AL17" i="2"/>
  <c r="AL16" i="2"/>
  <c r="AL15" i="2"/>
  <c r="AM17" i="1"/>
  <c r="AM16" i="1"/>
  <c r="AM15" i="1"/>
  <c r="C2" i="14"/>
  <c r="C2" i="11"/>
  <c r="C2" i="10"/>
  <c r="C2" i="9"/>
  <c r="C2" i="8"/>
  <c r="C2" i="7"/>
  <c r="C2" i="6"/>
  <c r="C2" i="4"/>
  <c r="C2" i="3"/>
  <c r="C2" i="1"/>
  <c r="P36" i="14"/>
  <c r="O36" i="14"/>
  <c r="N36" i="14"/>
  <c r="M36" i="14"/>
  <c r="L36" i="14"/>
  <c r="K36" i="14"/>
  <c r="J36" i="14"/>
  <c r="P35" i="14"/>
  <c r="O35" i="14"/>
  <c r="R35" i="14"/>
  <c r="N35" i="14"/>
  <c r="M35" i="14"/>
  <c r="L35" i="14"/>
  <c r="K35" i="14"/>
  <c r="J35" i="14"/>
  <c r="P34" i="14"/>
  <c r="O34" i="14"/>
  <c r="R34" i="14"/>
  <c r="N34" i="14"/>
  <c r="M34" i="14"/>
  <c r="L34" i="14"/>
  <c r="K34" i="14"/>
  <c r="J34" i="14"/>
  <c r="P33" i="14"/>
  <c r="O33" i="14"/>
  <c r="N33" i="14"/>
  <c r="M33" i="14"/>
  <c r="L33" i="14"/>
  <c r="K33" i="14"/>
  <c r="J33" i="14"/>
  <c r="P32" i="14"/>
  <c r="O32" i="14"/>
  <c r="N32" i="14"/>
  <c r="M32" i="14"/>
  <c r="L32" i="14"/>
  <c r="K32" i="14"/>
  <c r="J32" i="14"/>
  <c r="P31" i="14"/>
  <c r="O31" i="14"/>
  <c r="R31" i="14"/>
  <c r="N31" i="14"/>
  <c r="M31" i="14"/>
  <c r="L31" i="14"/>
  <c r="K31" i="14"/>
  <c r="J31" i="14"/>
  <c r="P30" i="14"/>
  <c r="O30" i="14"/>
  <c r="N30" i="14"/>
  <c r="M30" i="14"/>
  <c r="L30" i="14"/>
  <c r="K30" i="14"/>
  <c r="P29" i="14"/>
  <c r="O29" i="14"/>
  <c r="N29" i="14"/>
  <c r="M29" i="14"/>
  <c r="L29" i="14"/>
  <c r="K29" i="14"/>
  <c r="J29" i="14"/>
  <c r="P28" i="14"/>
  <c r="O28" i="14"/>
  <c r="N28" i="14"/>
  <c r="M28" i="14"/>
  <c r="L28" i="14"/>
  <c r="K28" i="14"/>
  <c r="J28" i="14"/>
  <c r="P27" i="14"/>
  <c r="O27" i="14"/>
  <c r="R27" i="14"/>
  <c r="N27" i="14"/>
  <c r="M27" i="14"/>
  <c r="L27" i="14"/>
  <c r="K27" i="14"/>
  <c r="J27" i="14"/>
  <c r="P26" i="14"/>
  <c r="O26" i="14"/>
  <c r="R26" i="14"/>
  <c r="N26" i="14"/>
  <c r="M26" i="14"/>
  <c r="L26" i="14"/>
  <c r="K26" i="14"/>
  <c r="J26" i="14"/>
  <c r="P25" i="14"/>
  <c r="O25" i="14"/>
  <c r="N25" i="14"/>
  <c r="M25" i="14"/>
  <c r="L25" i="14"/>
  <c r="K25" i="14"/>
  <c r="J25" i="14"/>
  <c r="P24" i="14"/>
  <c r="O24" i="14"/>
  <c r="N24" i="14"/>
  <c r="M24" i="14"/>
  <c r="L24" i="14"/>
  <c r="K24" i="14"/>
  <c r="J24" i="14"/>
  <c r="P23" i="14"/>
  <c r="O23" i="14"/>
  <c r="R23" i="14"/>
  <c r="N23" i="14"/>
  <c r="M23" i="14"/>
  <c r="L23" i="14"/>
  <c r="K23" i="14"/>
  <c r="J23" i="14"/>
  <c r="P22" i="14"/>
  <c r="O22" i="14"/>
  <c r="N22" i="14"/>
  <c r="M22" i="14"/>
  <c r="L22" i="14"/>
  <c r="K22" i="14"/>
  <c r="J22" i="14"/>
  <c r="P21" i="14"/>
  <c r="O21" i="14"/>
  <c r="N21" i="14"/>
  <c r="M21" i="14"/>
  <c r="L21" i="14"/>
  <c r="K21" i="14"/>
  <c r="J21" i="14"/>
  <c r="P20" i="14"/>
  <c r="O20" i="14"/>
  <c r="N20" i="14"/>
  <c r="M20" i="14"/>
  <c r="L20" i="14"/>
  <c r="K20" i="14"/>
  <c r="J20" i="14"/>
  <c r="P19" i="14"/>
  <c r="O19" i="14"/>
  <c r="R19" i="14"/>
  <c r="N19" i="14"/>
  <c r="M19" i="14"/>
  <c r="L19" i="14"/>
  <c r="K19" i="14"/>
  <c r="J19" i="14"/>
  <c r="O18" i="14"/>
  <c r="N18" i="14"/>
  <c r="L18" i="14"/>
  <c r="K18" i="14"/>
  <c r="J18" i="14"/>
  <c r="K17" i="14"/>
  <c r="J17" i="14"/>
  <c r="K16" i="14"/>
  <c r="J16" i="14"/>
  <c r="P15" i="14"/>
  <c r="M15" i="14"/>
  <c r="K15" i="14"/>
  <c r="J15" i="14"/>
  <c r="P14" i="14"/>
  <c r="O14" i="14"/>
  <c r="N14" i="14"/>
  <c r="M14" i="14"/>
  <c r="L14" i="14"/>
  <c r="K14" i="14"/>
  <c r="J14" i="14"/>
  <c r="K13" i="14"/>
  <c r="J13" i="14"/>
  <c r="K12" i="14"/>
  <c r="J12" i="14"/>
  <c r="K11" i="14"/>
  <c r="J11" i="14"/>
  <c r="K10" i="14"/>
  <c r="J10" i="14"/>
  <c r="K9" i="14"/>
  <c r="J9" i="14"/>
  <c r="K8" i="14"/>
  <c r="J8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9" i="14"/>
  <c r="I10" i="14"/>
  <c r="I8" i="14"/>
  <c r="I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9" i="14"/>
  <c r="H10" i="14"/>
  <c r="H8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9" i="14"/>
  <c r="G10" i="14"/>
  <c r="G8" i="14"/>
  <c r="G7" i="14"/>
  <c r="F36" i="14"/>
  <c r="R36" i="14"/>
  <c r="F35" i="14"/>
  <c r="F34" i="14"/>
  <c r="F33" i="14"/>
  <c r="F32" i="14"/>
  <c r="R32" i="14"/>
  <c r="F31" i="14"/>
  <c r="F30" i="14"/>
  <c r="F29" i="14"/>
  <c r="R29" i="14"/>
  <c r="F28" i="14"/>
  <c r="F27" i="14"/>
  <c r="F26" i="14"/>
  <c r="F25" i="14"/>
  <c r="R25" i="14"/>
  <c r="F24" i="14"/>
  <c r="F23" i="14"/>
  <c r="F22" i="14"/>
  <c r="F21" i="14"/>
  <c r="R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S13" i="14"/>
  <c r="C13" i="14"/>
  <c r="S12" i="14"/>
  <c r="C12" i="14"/>
  <c r="S11" i="14"/>
  <c r="C11" i="14"/>
  <c r="S10" i="14"/>
  <c r="C10" i="14"/>
  <c r="S9" i="14"/>
  <c r="C9" i="14"/>
  <c r="S8" i="14"/>
  <c r="C8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S7" i="14"/>
  <c r="C7" i="14"/>
  <c r="S6" i="14"/>
  <c r="Q5" i="14"/>
  <c r="S4" i="14"/>
  <c r="S3" i="14"/>
  <c r="S2" i="14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C34" i="11"/>
  <c r="AJ5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E34" i="13"/>
  <c r="E33" i="13"/>
  <c r="E32" i="13"/>
  <c r="C31" i="11"/>
  <c r="C30" i="1"/>
  <c r="C29" i="6"/>
  <c r="C28" i="11"/>
  <c r="C27" i="9"/>
  <c r="C25" i="2"/>
  <c r="C25" i="11"/>
  <c r="AI5" i="11"/>
  <c r="C33" i="11"/>
  <c r="C32" i="11"/>
  <c r="C36" i="10"/>
  <c r="C34" i="10"/>
  <c r="C33" i="10"/>
  <c r="C32" i="10"/>
  <c r="C31" i="10"/>
  <c r="C36" i="9"/>
  <c r="C34" i="9"/>
  <c r="C33" i="9"/>
  <c r="C32" i="9"/>
  <c r="C31" i="9"/>
  <c r="C25" i="9"/>
  <c r="C36" i="8"/>
  <c r="C34" i="8"/>
  <c r="C33" i="8"/>
  <c r="C32" i="8"/>
  <c r="C31" i="8"/>
  <c r="C25" i="8"/>
  <c r="C36" i="7"/>
  <c r="C34" i="7"/>
  <c r="C33" i="7"/>
  <c r="C32" i="7"/>
  <c r="C31" i="7"/>
  <c r="C27" i="7"/>
  <c r="C25" i="7"/>
  <c r="C36" i="6"/>
  <c r="C34" i="6"/>
  <c r="C32" i="6"/>
  <c r="C31" i="6"/>
  <c r="C27" i="6"/>
  <c r="C25" i="6"/>
  <c r="C34" i="5"/>
  <c r="C33" i="5"/>
  <c r="C32" i="5"/>
  <c r="C31" i="5"/>
  <c r="C30" i="5"/>
  <c r="C26" i="5"/>
  <c r="C24" i="5"/>
  <c r="C36" i="4"/>
  <c r="C34" i="4"/>
  <c r="C33" i="4"/>
  <c r="C32" i="4"/>
  <c r="C31" i="4"/>
  <c r="C29" i="4"/>
  <c r="C27" i="4"/>
  <c r="C25" i="4"/>
  <c r="C36" i="3"/>
  <c r="C34" i="3"/>
  <c r="C33" i="3"/>
  <c r="C32" i="3"/>
  <c r="C31" i="3"/>
  <c r="C27" i="3"/>
  <c r="C25" i="3"/>
  <c r="C34" i="2"/>
  <c r="C33" i="2"/>
  <c r="C32" i="2"/>
  <c r="C31" i="2"/>
  <c r="C30" i="2"/>
  <c r="C26" i="2"/>
  <c r="C24" i="2"/>
  <c r="C34" i="1"/>
  <c r="C33" i="1"/>
  <c r="C32" i="1"/>
  <c r="C31" i="1"/>
  <c r="C25" i="1"/>
  <c r="AK5" i="1"/>
  <c r="AJ5" i="11"/>
  <c r="AK5" i="10"/>
  <c r="AK5" i="9"/>
  <c r="AK5" i="7"/>
  <c r="C36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36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AJ5" i="6"/>
  <c r="AK5" i="6"/>
  <c r="AK5" i="4"/>
  <c r="C39" i="11"/>
  <c r="C38" i="11"/>
  <c r="C3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AL13" i="11"/>
  <c r="P13" i="14"/>
  <c r="AL12" i="11"/>
  <c r="P12" i="14"/>
  <c r="AL11" i="11"/>
  <c r="P11" i="14"/>
  <c r="AL10" i="11"/>
  <c r="P10" i="14"/>
  <c r="AL9" i="11"/>
  <c r="P9" i="14"/>
  <c r="AL8" i="11"/>
  <c r="P8" i="14"/>
  <c r="AL7" i="11"/>
  <c r="P7" i="14"/>
  <c r="AL6" i="11"/>
  <c r="AL4" i="11"/>
  <c r="AL3" i="11"/>
  <c r="AL2" i="11"/>
  <c r="C39" i="10"/>
  <c r="C38" i="10"/>
  <c r="C3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AM13" i="10"/>
  <c r="O13" i="14"/>
  <c r="R13" i="14"/>
  <c r="AM12" i="10"/>
  <c r="O12" i="14"/>
  <c r="AM11" i="10"/>
  <c r="O11" i="14"/>
  <c r="AM10" i="10"/>
  <c r="O10" i="14"/>
  <c r="R10" i="14"/>
  <c r="AM9" i="10"/>
  <c r="O9" i="14"/>
  <c r="R9" i="14"/>
  <c r="AM8" i="10"/>
  <c r="O8" i="14"/>
  <c r="AM7" i="10"/>
  <c r="AM6" i="10"/>
  <c r="AM4" i="10"/>
  <c r="AM3" i="10"/>
  <c r="AM2" i="10"/>
  <c r="C39" i="9"/>
  <c r="C38" i="9"/>
  <c r="C3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AM13" i="9"/>
  <c r="N13" i="14"/>
  <c r="AM12" i="9"/>
  <c r="N12" i="14"/>
  <c r="AM11" i="9"/>
  <c r="N11" i="14"/>
  <c r="AM10" i="9"/>
  <c r="N10" i="14"/>
  <c r="AM9" i="9"/>
  <c r="N9" i="14"/>
  <c r="AM8" i="9"/>
  <c r="N8" i="14"/>
  <c r="AM7" i="9"/>
  <c r="N7" i="14"/>
  <c r="AM6" i="9"/>
  <c r="AM4" i="9"/>
  <c r="AM3" i="9"/>
  <c r="C39" i="8"/>
  <c r="C38" i="8"/>
  <c r="C3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AK13" i="8"/>
  <c r="M13" i="14"/>
  <c r="AK12" i="8"/>
  <c r="M12" i="14"/>
  <c r="AK11" i="8"/>
  <c r="M11" i="14"/>
  <c r="AK10" i="8"/>
  <c r="M10" i="14"/>
  <c r="AK9" i="8"/>
  <c r="M9" i="14"/>
  <c r="AK8" i="8"/>
  <c r="M8" i="14"/>
  <c r="AK7" i="8"/>
  <c r="AK6" i="8"/>
  <c r="AK4" i="8"/>
  <c r="AK3" i="8"/>
  <c r="AK2" i="8"/>
  <c r="C39" i="7"/>
  <c r="C38" i="7"/>
  <c r="C3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AM13" i="7"/>
  <c r="L13" i="14"/>
  <c r="AM12" i="7"/>
  <c r="L12" i="14"/>
  <c r="AM11" i="7"/>
  <c r="L11" i="14"/>
  <c r="AM10" i="7"/>
  <c r="L10" i="14"/>
  <c r="AM9" i="7"/>
  <c r="L9" i="14"/>
  <c r="AM8" i="7"/>
  <c r="L8" i="14"/>
  <c r="AM7" i="7"/>
  <c r="AM6" i="7"/>
  <c r="AM4" i="7"/>
  <c r="AM3" i="7"/>
  <c r="AM2" i="7"/>
  <c r="C39" i="6"/>
  <c r="C38" i="6"/>
  <c r="C3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AM13" i="6"/>
  <c r="AM12" i="6"/>
  <c r="AM11" i="6"/>
  <c r="AM10" i="6"/>
  <c r="AM9" i="6"/>
  <c r="AM8" i="6"/>
  <c r="AM7" i="6"/>
  <c r="AM6" i="6"/>
  <c r="AM4" i="6"/>
  <c r="AM3" i="6"/>
  <c r="AM2" i="6"/>
  <c r="C38" i="5"/>
  <c r="C37" i="5"/>
  <c r="C3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A35" i="5"/>
  <c r="AM12" i="5"/>
  <c r="AM11" i="5"/>
  <c r="AM10" i="5"/>
  <c r="AM9" i="5"/>
  <c r="AM8" i="5"/>
  <c r="AM7" i="5"/>
  <c r="AM6" i="5"/>
  <c r="AM5" i="5"/>
  <c r="AM3" i="5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AM13" i="4"/>
  <c r="AM12" i="4"/>
  <c r="AM11" i="4"/>
  <c r="AM10" i="4"/>
  <c r="AM9" i="4"/>
  <c r="AM8" i="4"/>
  <c r="AM7" i="4"/>
  <c r="AM6" i="4"/>
  <c r="AM4" i="4"/>
  <c r="AM3" i="4"/>
  <c r="AM2" i="4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AK13" i="3"/>
  <c r="AK12" i="3"/>
  <c r="AK11" i="3"/>
  <c r="AK10" i="3"/>
  <c r="AK9" i="3"/>
  <c r="AK8" i="3"/>
  <c r="AK7" i="3"/>
  <c r="AK6" i="3"/>
  <c r="AK4" i="3"/>
  <c r="AK3" i="3"/>
  <c r="AK2" i="3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AL12" i="2"/>
  <c r="AL11" i="2"/>
  <c r="AL10" i="2"/>
  <c r="AL9" i="2"/>
  <c r="AL8" i="2"/>
  <c r="AL7" i="2"/>
  <c r="AL6" i="2"/>
  <c r="AL5" i="2"/>
  <c r="AL3" i="2"/>
  <c r="AM2" i="1"/>
  <c r="AM13" i="1"/>
  <c r="AM12" i="1"/>
  <c r="AM11" i="1"/>
  <c r="AM10" i="1"/>
  <c r="AM9" i="1"/>
  <c r="AM8" i="1"/>
  <c r="AM7" i="1"/>
  <c r="AM6" i="1"/>
  <c r="AM4" i="1"/>
  <c r="AM3" i="1"/>
  <c r="C25" i="10"/>
  <c r="C28" i="1"/>
  <c r="C29" i="2"/>
  <c r="C30" i="3"/>
  <c r="C30" i="4"/>
  <c r="C29" i="5"/>
  <c r="C30" i="6"/>
  <c r="C30" i="7"/>
  <c r="C30" i="8"/>
  <c r="C30" i="9"/>
  <c r="C30" i="10"/>
  <c r="C30" i="11"/>
  <c r="C27" i="2"/>
  <c r="C28" i="3"/>
  <c r="C28" i="4"/>
  <c r="C27" i="5"/>
  <c r="C28" i="6"/>
  <c r="C28" i="7"/>
  <c r="C28" i="8"/>
  <c r="C28" i="9"/>
  <c r="C28" i="10"/>
  <c r="C26" i="9"/>
  <c r="C26" i="7"/>
  <c r="C29" i="10"/>
  <c r="C29" i="1"/>
  <c r="C29" i="3"/>
  <c r="C26" i="1"/>
  <c r="C29" i="11"/>
  <c r="C26" i="6"/>
  <c r="C26" i="4"/>
  <c r="C28" i="5"/>
  <c r="C28" i="2"/>
  <c r="C29" i="9"/>
  <c r="C26" i="8"/>
  <c r="C29" i="7"/>
  <c r="C26" i="3"/>
  <c r="C26" i="11"/>
  <c r="C29" i="8"/>
  <c r="C26" i="10"/>
  <c r="C25" i="5"/>
  <c r="C27" i="1"/>
  <c r="C27" i="11"/>
  <c r="C27" i="10"/>
  <c r="C27" i="8"/>
  <c r="AK18" i="3"/>
  <c r="K7" i="14"/>
  <c r="J7" i="14"/>
  <c r="H7" i="14"/>
  <c r="J30" i="14"/>
  <c r="L7" i="14"/>
  <c r="L17" i="14"/>
  <c r="L16" i="14"/>
  <c r="AH36" i="5"/>
  <c r="I8" i="12"/>
  <c r="M7" i="14"/>
  <c r="AK16" i="8"/>
  <c r="AK17" i="8"/>
  <c r="M17" i="14"/>
  <c r="AK18" i="8"/>
  <c r="M18" i="14"/>
  <c r="AF37" i="11"/>
  <c r="O8" i="12"/>
  <c r="S38" i="10"/>
  <c r="N6" i="12"/>
  <c r="AH37" i="9"/>
  <c r="M8" i="12"/>
  <c r="S38" i="9"/>
  <c r="M6" i="12"/>
  <c r="N6" i="9"/>
  <c r="O6" i="9"/>
  <c r="P6" i="9"/>
  <c r="Q6" i="9"/>
  <c r="R6" i="9"/>
  <c r="S6" i="9"/>
  <c r="T6" i="9"/>
  <c r="U6" i="9"/>
  <c r="V6" i="9"/>
  <c r="W6" i="9"/>
  <c r="X6" i="9"/>
  <c r="Y6" i="9"/>
  <c r="AB6" i="9"/>
  <c r="AC6" i="9"/>
  <c r="AD6" i="9"/>
  <c r="AE6" i="9"/>
  <c r="AF6" i="9"/>
  <c r="AG37" i="3"/>
  <c r="G8" i="12"/>
  <c r="AF37" i="8"/>
  <c r="L8" i="12"/>
  <c r="W6" i="8"/>
  <c r="X6" i="8"/>
  <c r="Y6" i="8"/>
  <c r="AF6" i="8"/>
  <c r="AG6" i="8"/>
  <c r="Q38" i="8"/>
  <c r="L6" i="12"/>
  <c r="M16" i="14"/>
  <c r="AH37" i="7"/>
  <c r="K8" i="12"/>
  <c r="S38" i="7"/>
  <c r="K6" i="12"/>
  <c r="S38" i="6"/>
  <c r="J6" i="12"/>
  <c r="S37" i="5"/>
  <c r="I6" i="12"/>
  <c r="H6" i="12"/>
  <c r="R18" i="14"/>
  <c r="R22" i="14"/>
  <c r="Y5" i="2"/>
  <c r="Z5" i="2"/>
  <c r="AA5" i="2"/>
  <c r="AB5" i="2"/>
  <c r="AC5" i="2"/>
  <c r="AD5" i="2"/>
  <c r="AE5" i="2"/>
  <c r="AF5" i="2"/>
  <c r="AG5" i="2"/>
  <c r="AH5" i="2"/>
  <c r="AI5" i="2"/>
  <c r="AJ5" i="2"/>
  <c r="AF36" i="2"/>
  <c r="F8" i="12"/>
  <c r="R11" i="14"/>
  <c r="D35" i="13"/>
  <c r="S37" i="1"/>
  <c r="E5" i="12"/>
  <c r="S38" i="1"/>
  <c r="AM16" i="10"/>
  <c r="O16" i="14"/>
  <c r="AG6" i="9"/>
  <c r="AH6" i="9"/>
  <c r="AI6" i="9"/>
  <c r="AJ6" i="9"/>
  <c r="S37" i="3"/>
  <c r="Q36" i="2"/>
  <c r="F5" i="12"/>
  <c r="S37" i="9"/>
  <c r="M5" i="12"/>
  <c r="S39" i="10"/>
  <c r="S36" i="5"/>
  <c r="S37" i="7"/>
  <c r="S39" i="7"/>
  <c r="Q37" i="8"/>
  <c r="Q39" i="8"/>
  <c r="S37" i="6"/>
  <c r="S39" i="6"/>
  <c r="R37" i="11"/>
  <c r="G5" i="12"/>
  <c r="S39" i="3"/>
  <c r="N5" i="12"/>
  <c r="P5" i="12"/>
  <c r="S38" i="5"/>
  <c r="I5" i="12"/>
  <c r="R39" i="11"/>
  <c r="O5" i="12"/>
  <c r="H5" i="12"/>
  <c r="E6" i="12"/>
  <c r="S39" i="1"/>
  <c r="L5" i="12"/>
  <c r="Q38" i="2"/>
  <c r="AM15" i="10"/>
  <c r="AM17" i="10"/>
  <c r="O17" i="14"/>
  <c r="O7" i="14"/>
  <c r="R7" i="14"/>
  <c r="K5" i="12"/>
  <c r="J5" i="12"/>
  <c r="S39" i="9"/>
  <c r="M7" i="12"/>
  <c r="O7" i="12"/>
  <c r="AF38" i="11"/>
  <c r="K7" i="12"/>
  <c r="AH38" i="7"/>
  <c r="J7" i="12"/>
  <c r="I7" i="12"/>
  <c r="AH37" i="5"/>
  <c r="AF38" i="8"/>
  <c r="L7" i="12"/>
  <c r="AF37" i="2"/>
  <c r="F7" i="12"/>
  <c r="N7" i="12"/>
  <c r="AH38" i="4"/>
  <c r="H7" i="12"/>
  <c r="G7" i="12"/>
  <c r="AG38" i="3"/>
  <c r="E7" i="12"/>
  <c r="O15" i="14"/>
  <c r="R15" i="14"/>
  <c r="AG37" i="10"/>
  <c r="AH38" i="9"/>
  <c r="M9" i="12"/>
  <c r="G9" i="12"/>
  <c r="AG39" i="3"/>
  <c r="G10" i="12"/>
  <c r="I9" i="12"/>
  <c r="AH38" i="5"/>
  <c r="I10" i="12"/>
  <c r="AH39" i="7"/>
  <c r="K10" i="12"/>
  <c r="K9" i="12"/>
  <c r="L9" i="12"/>
  <c r="AF39" i="8"/>
  <c r="L10" i="12"/>
  <c r="AF39" i="11"/>
  <c r="O10" i="12"/>
  <c r="O9" i="12"/>
  <c r="AH39" i="4"/>
  <c r="H10" i="12"/>
  <c r="H9" i="12"/>
  <c r="F9" i="12"/>
  <c r="AF38" i="2"/>
  <c r="F10" i="12"/>
  <c r="N8" i="12"/>
  <c r="AG38" i="10"/>
  <c r="AH39" i="9"/>
  <c r="M10" i="12"/>
  <c r="AG39" i="10"/>
  <c r="N10" i="12"/>
  <c r="N9" i="12"/>
  <c r="P7" i="12"/>
  <c r="P6" i="12"/>
  <c r="R33" i="14"/>
  <c r="R14" i="14"/>
  <c r="R30" i="14"/>
  <c r="R12" i="14"/>
  <c r="R16" i="14"/>
  <c r="R20" i="14"/>
  <c r="R24" i="14"/>
  <c r="R28" i="14"/>
  <c r="R17" i="14"/>
  <c r="AH38" i="6"/>
  <c r="J8" i="12"/>
  <c r="S15" i="14"/>
  <c r="AG37" i="1"/>
  <c r="AG38" i="1"/>
  <c r="S17" i="14"/>
  <c r="E10" i="12"/>
  <c r="E8" i="12"/>
  <c r="P8" i="12"/>
  <c r="S16" i="14"/>
  <c r="R8" i="14"/>
  <c r="J9" i="12"/>
  <c r="AH39" i="6"/>
  <c r="J10" i="12"/>
  <c r="E9" i="12"/>
  <c r="AG39" i="1"/>
  <c r="P9" i="12"/>
  <c r="P10" i="12"/>
</calcChain>
</file>

<file path=xl/sharedStrings.xml><?xml version="1.0" encoding="utf-8"?>
<sst xmlns="http://schemas.openxmlformats.org/spreadsheetml/2006/main" count="733" uniqueCount="74">
  <si>
    <t>COOPERATIVE</t>
  </si>
  <si>
    <t xml:space="preserve">  </t>
  </si>
  <si>
    <t xml:space="preserve"> </t>
  </si>
  <si>
    <t>reçu 1</t>
  </si>
  <si>
    <t>reçu 2</t>
  </si>
  <si>
    <t>reçu 3</t>
  </si>
  <si>
    <t>reçu 4</t>
  </si>
  <si>
    <t>reçu 5</t>
  </si>
  <si>
    <t>reçu 6</t>
  </si>
  <si>
    <t>reçu 7</t>
  </si>
  <si>
    <t>reçu 8</t>
  </si>
  <si>
    <t>reçu 9</t>
  </si>
  <si>
    <t>reçu 10</t>
  </si>
  <si>
    <t>reçu 11</t>
  </si>
  <si>
    <t>reçu 12</t>
  </si>
  <si>
    <t>NOM - PRÉNOM</t>
  </si>
  <si>
    <t>L</t>
  </si>
  <si>
    <t>M</t>
  </si>
  <si>
    <t>J</t>
  </si>
  <si>
    <t>V</t>
  </si>
  <si>
    <t xml:space="preserve">SEPTEMBRE </t>
  </si>
  <si>
    <t>Motif absence</t>
  </si>
  <si>
    <t>Total des absences du mois:</t>
  </si>
  <si>
    <t>Pourcentage des présences:</t>
  </si>
  <si>
    <t>Nombre de demi-journées de classe :</t>
  </si>
  <si>
    <t>Total des présences possibles :</t>
  </si>
  <si>
    <t>Nombre d'élèves inscrits :</t>
  </si>
  <si>
    <t>Total des présences</t>
  </si>
  <si>
    <t>NOVEMBRE</t>
  </si>
  <si>
    <t>DÉCEMBRE</t>
  </si>
  <si>
    <t>FÉVRIER</t>
  </si>
  <si>
    <t>MARS</t>
  </si>
  <si>
    <t>AVRIL</t>
  </si>
  <si>
    <t>MAI</t>
  </si>
  <si>
    <t>JUIN</t>
  </si>
  <si>
    <t>JUILLET</t>
  </si>
  <si>
    <t>SEPT.</t>
  </si>
  <si>
    <t>OCT.</t>
  </si>
  <si>
    <t>NOV.</t>
  </si>
  <si>
    <t>DÉC.</t>
  </si>
  <si>
    <t>JAN</t>
  </si>
  <si>
    <t>FÉV.</t>
  </si>
  <si>
    <t>JUIL.</t>
  </si>
  <si>
    <t>Nombre d'élèves inscrits</t>
  </si>
  <si>
    <t>Nombre de demi-journées de classe</t>
  </si>
  <si>
    <t>Total des présences possibles</t>
  </si>
  <si>
    <t>Total des absences du mois</t>
  </si>
  <si>
    <t>Pourcentages des présences</t>
  </si>
  <si>
    <t>NOM</t>
  </si>
  <si>
    <t>PRENOM</t>
  </si>
  <si>
    <t>Né(e) le</t>
  </si>
  <si>
    <t>Nbre d'élèves:</t>
  </si>
  <si>
    <t>Sept.</t>
  </si>
  <si>
    <t>Oct.</t>
  </si>
  <si>
    <t>Nov.</t>
  </si>
  <si>
    <t>Déc.</t>
  </si>
  <si>
    <t>Jan.</t>
  </si>
  <si>
    <t>Fév.</t>
  </si>
  <si>
    <t>Mars</t>
  </si>
  <si>
    <t>Avril</t>
  </si>
  <si>
    <t>Mai</t>
  </si>
  <si>
    <t>Juin</t>
  </si>
  <si>
    <t>Juillet</t>
  </si>
  <si>
    <t>Demi-journées d'absence</t>
  </si>
  <si>
    <t>Signature du directeur</t>
  </si>
  <si>
    <t>OCTOBRE</t>
  </si>
  <si>
    <t>JANVIER</t>
  </si>
  <si>
    <t>Nom1</t>
  </si>
  <si>
    <t>Prénom1</t>
  </si>
  <si>
    <t>Prénom2</t>
  </si>
  <si>
    <t>Nom2</t>
  </si>
  <si>
    <t>Changer les titres ci-dessus, ils se changeront automatiquement sur toutes les pages</t>
  </si>
  <si>
    <t>ANNÉE 2019-2020</t>
  </si>
  <si>
    <t>CM1 M. ou Mme ……… Année scolaire 2019 - 2020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</si>
</sst>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4" formatCode="[$-F800]dddd\,\ mmmm\ dd\,\ yyyy"/>
    <numFmt numFmtId="175" formatCode="[$-40C]mmm\-yy;@"/>
    <numFmt numFmtId="176" formatCode="0.0%"/>
    <numFmt numFmtId="177" formatCode="0;\-0;;@"/>
  </numFmts>
  <fonts count="20" x14ac:knownFonts="1">
    <font>
      <sz val="10"/>
      <name val="Arial"/>
    </font>
    <font>
      <sz val="10"/>
      <name val="Arial"/>
      <family val="2"/>
    </font>
    <font>
      <sz val="16"/>
      <name val="Arial"/>
      <family val="2"/>
    </font>
    <font>
      <i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3"/>
      <name val="Arial"/>
      <family val="2"/>
    </font>
    <font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4"/>
      <name val="Arial"/>
      <family val="2"/>
    </font>
    <font>
      <sz val="14"/>
      <name val="Arial"/>
      <family val="2"/>
    </font>
    <font>
      <i/>
      <sz val="12"/>
      <name val="Arial"/>
      <family val="2"/>
    </font>
    <font>
      <sz val="11"/>
      <color rgb="FFFF0000"/>
      <name val="Arial"/>
      <family val="2"/>
    </font>
    <font>
      <sz val="14"/>
      <color rgb="FFFF0000"/>
      <name val="Arial"/>
      <family val="2"/>
    </font>
    <font>
      <sz val="15"/>
      <color rgb="FF000000"/>
      <name val="Comic Sans MS"/>
      <family val="4"/>
    </font>
    <font>
      <sz val="10"/>
      <color rgb="FF000000"/>
      <name val="Comic Sans MS"/>
      <family val="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fgColor indexed="46"/>
        <bgColor indexed="9"/>
      </patternFill>
    </fill>
    <fill>
      <patternFill patternType="mediumGray">
        <fgColor indexed="27"/>
        <bgColor indexed="9"/>
      </patternFill>
    </fill>
    <fill>
      <patternFill patternType="lightGray">
        <fgColor indexed="24"/>
        <bgColor indexed="9"/>
      </patternFill>
    </fill>
    <fill>
      <patternFill patternType="lightGray">
        <fgColor indexed="24"/>
      </patternFill>
    </fill>
    <fill>
      <patternFill patternType="solid">
        <fgColor indexed="9"/>
        <bgColor indexed="27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gradientFill degree="90">
        <stop position="0">
          <color theme="7" tint="0.80001220740379042"/>
        </stop>
        <stop position="1">
          <color theme="7" tint="0.40000610370189521"/>
        </stop>
      </gradient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47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/>
    <xf numFmtId="15" fontId="4" fillId="0" borderId="1" xfId="0" applyNumberFormat="1" applyFont="1" applyBorder="1"/>
    <xf numFmtId="0" fontId="4" fillId="0" borderId="0" xfId="0" applyFont="1" applyBorder="1"/>
    <xf numFmtId="2" fontId="2" fillId="0" borderId="1" xfId="0" applyNumberFormat="1" applyFont="1" applyBorder="1"/>
    <xf numFmtId="2" fontId="2" fillId="0" borderId="2" xfId="0" applyNumberFormat="1" applyFont="1" applyBorder="1"/>
    <xf numFmtId="14" fontId="3" fillId="0" borderId="0" xfId="0" applyNumberFormat="1" applyFont="1" applyBorder="1" applyAlignment="1"/>
    <xf numFmtId="0" fontId="6" fillId="0" borderId="0" xfId="0" applyFont="1" applyBorder="1"/>
    <xf numFmtId="0" fontId="2" fillId="2" borderId="3" xfId="0" applyFont="1" applyFill="1" applyBorder="1"/>
    <xf numFmtId="0" fontId="4" fillId="2" borderId="4" xfId="0" applyFont="1" applyFill="1" applyBorder="1" applyAlignment="1">
      <alignment horizontal="center"/>
    </xf>
    <xf numFmtId="175" fontId="3" fillId="3" borderId="5" xfId="0" applyNumberFormat="1" applyFont="1" applyFill="1" applyBorder="1" applyAlignment="1">
      <alignment horizontal="left"/>
    </xf>
    <xf numFmtId="0" fontId="7" fillId="2" borderId="6" xfId="0" applyFont="1" applyFill="1" applyBorder="1" applyAlignment="1">
      <alignment horizontal="center"/>
    </xf>
    <xf numFmtId="1" fontId="6" fillId="2" borderId="7" xfId="0" applyNumberFormat="1" applyFont="1" applyFill="1" applyBorder="1" applyAlignment="1">
      <alignment horizontal="center"/>
    </xf>
    <xf numFmtId="175" fontId="3" fillId="3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74" fontId="4" fillId="0" borderId="0" xfId="0" applyNumberFormat="1" applyFont="1" applyBorder="1" applyAlignment="1">
      <alignment horizontal="left"/>
    </xf>
    <xf numFmtId="0" fontId="6" fillId="4" borderId="4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5" borderId="8" xfId="0" applyFont="1" applyFill="1" applyBorder="1" applyAlignment="1">
      <alignment horizontal="left"/>
    </xf>
    <xf numFmtId="2" fontId="2" fillId="5" borderId="1" xfId="0" applyNumberFormat="1" applyFont="1" applyFill="1" applyBorder="1"/>
    <xf numFmtId="15" fontId="4" fillId="5" borderId="1" xfId="0" applyNumberFormat="1" applyFont="1" applyFill="1" applyBorder="1"/>
    <xf numFmtId="0" fontId="4" fillId="5" borderId="0" xfId="0" applyFont="1" applyFill="1" applyBorder="1"/>
    <xf numFmtId="0" fontId="8" fillId="0" borderId="0" xfId="0" applyFont="1" applyBorder="1" applyAlignment="1"/>
    <xf numFmtId="0" fontId="7" fillId="0" borderId="0" xfId="0" applyFont="1" applyBorder="1"/>
    <xf numFmtId="0" fontId="7" fillId="0" borderId="9" xfId="0" applyFont="1" applyBorder="1" applyAlignment="1">
      <alignment horizontal="right"/>
    </xf>
    <xf numFmtId="0" fontId="2" fillId="6" borderId="8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1" fontId="6" fillId="6" borderId="7" xfId="0" applyNumberFormat="1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1" fontId="2" fillId="0" borderId="0" xfId="0" applyNumberFormat="1" applyFont="1" applyBorder="1"/>
    <xf numFmtId="0" fontId="2" fillId="0" borderId="10" xfId="0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0" fillId="0" borderId="0" xfId="0" applyProtection="1"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1" fontId="1" fillId="0" borderId="8" xfId="0" applyNumberFormat="1" applyFont="1" applyBorder="1" applyAlignment="1" applyProtection="1">
      <alignment horizontal="center" vertical="center"/>
      <protection hidden="1"/>
    </xf>
    <xf numFmtId="0" fontId="6" fillId="8" borderId="8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5" borderId="11" xfId="0" applyFont="1" applyFill="1" applyBorder="1" applyAlignment="1">
      <alignment vertical="center"/>
    </xf>
    <xf numFmtId="0" fontId="2" fillId="5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9" fillId="5" borderId="8" xfId="0" applyFont="1" applyFill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vertical="center"/>
      <protection locked="0"/>
    </xf>
    <xf numFmtId="0" fontId="4" fillId="5" borderId="8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2" fillId="6" borderId="8" xfId="0" applyFont="1" applyFill="1" applyBorder="1" applyAlignment="1" applyProtection="1">
      <alignment horizontal="center" vertical="center"/>
      <protection locked="0"/>
    </xf>
    <xf numFmtId="0" fontId="2" fillId="7" borderId="8" xfId="0" applyFont="1" applyFill="1" applyBorder="1" applyAlignment="1" applyProtection="1">
      <alignment horizontal="center" vertical="center"/>
      <protection locked="0"/>
    </xf>
    <xf numFmtId="0" fontId="4" fillId="5" borderId="8" xfId="0" applyFont="1" applyFill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5" borderId="8" xfId="0" applyFont="1" applyFill="1" applyBorder="1" applyAlignment="1" applyProtection="1">
      <alignment horizontal="center" vertical="center"/>
      <protection locked="0"/>
    </xf>
    <xf numFmtId="0" fontId="9" fillId="5" borderId="8" xfId="0" applyFont="1" applyFill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10" borderId="8" xfId="0" applyFont="1" applyFill="1" applyBorder="1" applyAlignment="1" applyProtection="1">
      <alignment horizontal="center" vertical="center"/>
      <protection hidden="1"/>
    </xf>
    <xf numFmtId="1" fontId="1" fillId="10" borderId="8" xfId="0" applyNumberFormat="1" applyFont="1" applyFill="1" applyBorder="1" applyAlignment="1" applyProtection="1">
      <alignment horizontal="center" vertical="center"/>
      <protection hidden="1"/>
    </xf>
    <xf numFmtId="0" fontId="12" fillId="11" borderId="8" xfId="0" applyFont="1" applyFill="1" applyBorder="1" applyAlignment="1" applyProtection="1">
      <alignment horizontal="center" vertical="center" wrapText="1"/>
      <protection hidden="1"/>
    </xf>
    <xf numFmtId="0" fontId="6" fillId="11" borderId="8" xfId="0" applyFont="1" applyFill="1" applyBorder="1" applyAlignment="1" applyProtection="1">
      <alignment horizontal="center" vertical="center" wrapText="1"/>
      <protection hidden="1"/>
    </xf>
    <xf numFmtId="1" fontId="1" fillId="12" borderId="8" xfId="0" applyNumberFormat="1" applyFont="1" applyFill="1" applyBorder="1" applyAlignment="1" applyProtection="1">
      <alignment horizontal="center" vertical="center"/>
      <protection hidden="1"/>
    </xf>
    <xf numFmtId="10" fontId="1" fillId="12" borderId="8" xfId="0" applyNumberFormat="1" applyFont="1" applyFill="1" applyBorder="1" applyAlignment="1" applyProtection="1">
      <alignment horizontal="center" vertical="center"/>
      <protection hidden="1"/>
    </xf>
    <xf numFmtId="0" fontId="12" fillId="12" borderId="8" xfId="0" applyFont="1" applyFill="1" applyBorder="1" applyAlignment="1" applyProtection="1">
      <alignment horizontal="center" vertical="center" wrapText="1"/>
      <protection hidden="1"/>
    </xf>
    <xf numFmtId="0" fontId="1" fillId="12" borderId="8" xfId="0" applyFont="1" applyFill="1" applyBorder="1" applyAlignment="1" applyProtection="1">
      <alignment horizontal="center" vertical="center"/>
      <protection hidden="1"/>
    </xf>
    <xf numFmtId="0" fontId="11" fillId="13" borderId="8" xfId="0" applyFont="1" applyFill="1" applyBorder="1" applyAlignment="1" applyProtection="1">
      <alignment horizontal="center" vertical="center" wrapText="1"/>
      <protection hidden="1"/>
    </xf>
    <xf numFmtId="177" fontId="14" fillId="5" borderId="8" xfId="0" applyNumberFormat="1" applyFont="1" applyFill="1" applyBorder="1" applyAlignment="1" applyProtection="1">
      <alignment horizontal="center" vertical="center"/>
      <protection locked="0"/>
    </xf>
    <xf numFmtId="0" fontId="14" fillId="6" borderId="8" xfId="0" applyFont="1" applyFill="1" applyBorder="1" applyAlignment="1">
      <alignment horizontal="center" vertical="center"/>
    </xf>
    <xf numFmtId="177" fontId="14" fillId="0" borderId="8" xfId="0" applyNumberFormat="1" applyFont="1" applyFill="1" applyBorder="1" applyAlignment="1" applyProtection="1">
      <alignment horizontal="center" vertical="center"/>
      <protection locked="0"/>
    </xf>
    <xf numFmtId="0" fontId="14" fillId="7" borderId="8" xfId="0" applyFont="1" applyFill="1" applyBorder="1" applyAlignment="1">
      <alignment horizontal="center" vertical="center"/>
    </xf>
    <xf numFmtId="177" fontId="14" fillId="0" borderId="8" xfId="0" applyNumberFormat="1" applyFont="1" applyBorder="1" applyAlignment="1" applyProtection="1">
      <alignment horizontal="center" vertical="center"/>
      <protection locked="0"/>
    </xf>
    <xf numFmtId="0" fontId="3" fillId="14" borderId="0" xfId="0" applyFont="1" applyFill="1" applyBorder="1" applyAlignment="1"/>
    <xf numFmtId="0" fontId="2" fillId="14" borderId="0" xfId="0" applyFont="1" applyFill="1" applyBorder="1"/>
    <xf numFmtId="0" fontId="1" fillId="14" borderId="8" xfId="0" applyFont="1" applyFill="1" applyBorder="1" applyAlignment="1">
      <alignment horizontal="center" vertical="center"/>
    </xf>
    <xf numFmtId="0" fontId="11" fillId="15" borderId="8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/>
    <xf numFmtId="0" fontId="0" fillId="0" borderId="5" xfId="0" applyBorder="1" applyAlignment="1"/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0" fontId="16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0" fillId="0" borderId="0" xfId="0" applyProtection="1"/>
    <xf numFmtId="14" fontId="0" fillId="0" borderId="0" xfId="0" applyNumberFormat="1" applyProtection="1"/>
    <xf numFmtId="0" fontId="14" fillId="9" borderId="0" xfId="0" applyFont="1" applyFill="1" applyBorder="1" applyAlignment="1" applyProtection="1">
      <alignment vertical="center"/>
    </xf>
    <xf numFmtId="0" fontId="14" fillId="9" borderId="0" xfId="0" applyNumberFormat="1" applyFont="1" applyFill="1" applyBorder="1" applyAlignment="1" applyProtection="1">
      <alignment horizontal="right" vertical="center" indent="1"/>
    </xf>
    <xf numFmtId="14" fontId="14" fillId="0" borderId="0" xfId="0" applyNumberFormat="1" applyFont="1" applyBorder="1" applyAlignment="1" applyProtection="1">
      <alignment vertical="center"/>
    </xf>
    <xf numFmtId="0" fontId="14" fillId="17" borderId="18" xfId="0" applyFont="1" applyFill="1" applyBorder="1" applyAlignment="1" applyProtection="1">
      <alignment vertical="center"/>
      <protection locked="0"/>
    </xf>
    <xf numFmtId="0" fontId="18" fillId="0" borderId="8" xfId="0" applyFont="1" applyBorder="1" applyAlignment="1" applyProtection="1">
      <alignment vertical="center"/>
      <protection locked="0"/>
    </xf>
    <xf numFmtId="14" fontId="19" fillId="0" borderId="8" xfId="0" applyNumberFormat="1" applyFont="1" applyBorder="1" applyAlignment="1" applyProtection="1">
      <alignment horizontal="left" vertical="center" indent="7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14" fontId="12" fillId="0" borderId="20" xfId="0" applyNumberFormat="1" applyFont="1" applyBorder="1" applyAlignment="1" applyProtection="1">
      <alignment horizontal="right" vertical="center" indent="1"/>
      <protection locked="0"/>
    </xf>
    <xf numFmtId="0" fontId="17" fillId="14" borderId="0" xfId="0" applyFont="1" applyFill="1" applyBorder="1" applyAlignment="1" applyProtection="1">
      <alignment horizontal="center" vertical="center"/>
      <protection locked="0"/>
    </xf>
    <xf numFmtId="0" fontId="17" fillId="16" borderId="0" xfId="0" applyFont="1" applyFill="1" applyBorder="1" applyAlignment="1" applyProtection="1">
      <alignment horizontal="center" vertical="center"/>
      <protection locked="0"/>
    </xf>
    <xf numFmtId="10" fontId="1" fillId="0" borderId="17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5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13" fillId="14" borderId="0" xfId="0" applyFont="1" applyFill="1" applyBorder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5" fontId="3" fillId="14" borderId="0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" fontId="9" fillId="0" borderId="1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15" fillId="14" borderId="0" xfId="0" applyFont="1" applyFill="1" applyBorder="1" applyAlignment="1">
      <alignment horizontal="left"/>
    </xf>
    <xf numFmtId="176" fontId="7" fillId="0" borderId="17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5" xfId="0" applyBorder="1"/>
    <xf numFmtId="175" fontId="3" fillId="14" borderId="0" xfId="0" applyNumberFormat="1" applyFont="1" applyFill="1" applyBorder="1" applyAlignment="1">
      <alignment horizontal="center"/>
    </xf>
    <xf numFmtId="1" fontId="9" fillId="0" borderId="1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0" fontId="10" fillId="14" borderId="0" xfId="0" applyFont="1" applyFill="1" applyBorder="1" applyAlignment="1" applyProtection="1">
      <alignment horizontal="center" vertical="center"/>
      <protection hidden="1"/>
    </xf>
    <xf numFmtId="0" fontId="0" fillId="14" borderId="0" xfId="0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3" fillId="14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indexed="45"/>
  </sheetPr>
  <dimension ref="A1:K60"/>
  <sheetViews>
    <sheetView showGridLines="0" showRowColHeaders="0" showOutlineSymbols="0" workbookViewId="0">
      <selection activeCell="G5" sqref="G5"/>
    </sheetView>
  </sheetViews>
  <sheetFormatPr baseColWidth="10" defaultColWidth="9.109375" defaultRowHeight="24.9" customHeight="1" x14ac:dyDescent="0.25"/>
  <cols>
    <col min="1" max="1" width="10.88671875" style="106" customWidth="1"/>
    <col min="2" max="2" width="34" style="106" customWidth="1"/>
    <col min="3" max="3" width="18.6640625" style="106" customWidth="1"/>
    <col min="4" max="4" width="23.33203125" style="106" customWidth="1"/>
    <col min="5" max="5" width="9.109375" style="106" hidden="1" customWidth="1"/>
    <col min="6" max="10" width="9.109375" style="106" customWidth="1"/>
    <col min="11" max="11" width="0" style="106" hidden="1" customWidth="1"/>
    <col min="12" max="16384" width="9.109375" style="106"/>
  </cols>
  <sheetData>
    <row r="1" spans="1:11" ht="21" customHeight="1" x14ac:dyDescent="0.25">
      <c r="A1" s="105"/>
      <c r="B1" s="118" t="s">
        <v>73</v>
      </c>
      <c r="C1" s="118"/>
      <c r="D1" s="118"/>
      <c r="E1" s="105"/>
    </row>
    <row r="2" spans="1:11" ht="21" customHeight="1" x14ac:dyDescent="0.25">
      <c r="A2" s="105"/>
      <c r="B2" s="119" t="s">
        <v>64</v>
      </c>
      <c r="C2" s="119"/>
      <c r="D2" s="119"/>
      <c r="E2" s="105"/>
    </row>
    <row r="3" spans="1:11" ht="21" customHeight="1" x14ac:dyDescent="0.25">
      <c r="B3" s="103" t="s">
        <v>71</v>
      </c>
      <c r="C3" s="104"/>
      <c r="D3" s="104"/>
    </row>
    <row r="4" spans="1:11" ht="21.75" customHeight="1" x14ac:dyDescent="0.25">
      <c r="B4" s="112" t="s">
        <v>48</v>
      </c>
      <c r="C4" s="112" t="s">
        <v>49</v>
      </c>
      <c r="D4" s="112" t="s">
        <v>50</v>
      </c>
    </row>
    <row r="5" spans="1:11" ht="21.75" customHeight="1" x14ac:dyDescent="0.25">
      <c r="A5" s="106">
        <v>1</v>
      </c>
      <c r="B5" s="113" t="s">
        <v>67</v>
      </c>
      <c r="C5" s="113" t="s">
        <v>68</v>
      </c>
      <c r="D5" s="114"/>
      <c r="E5" s="107">
        <f t="shared" ref="E5:E34" si="0">IF(OR(C5="",C5=" "),0,1)</f>
        <v>1</v>
      </c>
      <c r="F5" s="107"/>
      <c r="G5" s="107"/>
      <c r="H5" s="107"/>
      <c r="I5" s="107"/>
      <c r="J5" s="107"/>
      <c r="K5" s="108">
        <v>38558</v>
      </c>
    </row>
    <row r="6" spans="1:11" ht="21.75" customHeight="1" x14ac:dyDescent="0.25">
      <c r="A6" s="106">
        <v>2</v>
      </c>
      <c r="B6" s="113" t="s">
        <v>70</v>
      </c>
      <c r="C6" s="113" t="s">
        <v>69</v>
      </c>
      <c r="D6" s="114"/>
      <c r="E6" s="107">
        <f t="shared" si="0"/>
        <v>1</v>
      </c>
      <c r="F6" s="107"/>
      <c r="G6" s="107"/>
      <c r="H6" s="107"/>
      <c r="I6" s="107"/>
      <c r="J6" s="107"/>
      <c r="K6" s="108">
        <v>38599</v>
      </c>
    </row>
    <row r="7" spans="1:11" ht="21.75" customHeight="1" x14ac:dyDescent="0.25">
      <c r="A7" s="106">
        <v>3</v>
      </c>
      <c r="B7" s="113"/>
      <c r="C7" s="113"/>
      <c r="D7" s="114" t="s">
        <v>2</v>
      </c>
      <c r="E7" s="107">
        <f t="shared" si="0"/>
        <v>0</v>
      </c>
      <c r="F7" s="107" t="s">
        <v>2</v>
      </c>
      <c r="G7" s="108" t="s">
        <v>2</v>
      </c>
      <c r="H7" s="107"/>
      <c r="I7" s="107"/>
      <c r="J7" s="107"/>
      <c r="K7" s="108">
        <v>38513</v>
      </c>
    </row>
    <row r="8" spans="1:11" ht="21.75" customHeight="1" x14ac:dyDescent="0.25">
      <c r="A8" s="106">
        <v>4</v>
      </c>
      <c r="B8" s="113"/>
      <c r="C8" s="113"/>
      <c r="D8" s="114" t="s">
        <v>2</v>
      </c>
      <c r="E8" s="107">
        <f t="shared" si="0"/>
        <v>0</v>
      </c>
      <c r="F8" s="107"/>
      <c r="G8" s="107"/>
      <c r="H8" s="107"/>
      <c r="I8" s="107"/>
      <c r="J8" s="107"/>
      <c r="K8" s="108">
        <v>38541</v>
      </c>
    </row>
    <row r="9" spans="1:11" ht="21.75" customHeight="1" x14ac:dyDescent="0.25">
      <c r="A9" s="106">
        <v>5</v>
      </c>
      <c r="B9" s="113"/>
      <c r="C9" s="113"/>
      <c r="D9" s="114"/>
      <c r="E9" s="107">
        <f t="shared" si="0"/>
        <v>0</v>
      </c>
      <c r="F9" s="107"/>
      <c r="G9" s="107"/>
      <c r="H9" s="107"/>
      <c r="I9" s="107"/>
      <c r="J9" s="107"/>
      <c r="K9" s="108">
        <v>38670</v>
      </c>
    </row>
    <row r="10" spans="1:11" ht="21.75" customHeight="1" x14ac:dyDescent="0.25">
      <c r="A10" s="106">
        <v>6</v>
      </c>
      <c r="B10" s="113"/>
      <c r="C10" s="113"/>
      <c r="D10" s="114"/>
      <c r="E10" s="107">
        <f t="shared" si="0"/>
        <v>0</v>
      </c>
      <c r="F10" s="107"/>
      <c r="G10" s="107"/>
      <c r="H10" s="107"/>
      <c r="I10" s="107"/>
      <c r="J10" s="107"/>
      <c r="K10" s="108">
        <v>38495</v>
      </c>
    </row>
    <row r="11" spans="1:11" ht="21.75" customHeight="1" x14ac:dyDescent="0.25">
      <c r="A11" s="106">
        <v>7</v>
      </c>
      <c r="B11" s="113"/>
      <c r="C11" s="113"/>
      <c r="D11" s="114"/>
      <c r="E11" s="107">
        <f t="shared" si="0"/>
        <v>0</v>
      </c>
      <c r="F11" s="107"/>
      <c r="G11" s="107"/>
      <c r="H11" s="107"/>
      <c r="I11" s="107"/>
      <c r="J11" s="107"/>
      <c r="K11" s="108">
        <v>38495</v>
      </c>
    </row>
    <row r="12" spans="1:11" ht="21.75" customHeight="1" x14ac:dyDescent="0.25">
      <c r="A12" s="106">
        <v>8</v>
      </c>
      <c r="B12" s="113"/>
      <c r="C12" s="113"/>
      <c r="D12" s="114"/>
      <c r="E12" s="107">
        <f t="shared" si="0"/>
        <v>0</v>
      </c>
      <c r="F12" s="107"/>
      <c r="G12" s="107"/>
      <c r="H12" s="107"/>
      <c r="I12" s="107"/>
      <c r="J12" s="107"/>
      <c r="K12" s="108">
        <v>38604</v>
      </c>
    </row>
    <row r="13" spans="1:11" ht="21.75" customHeight="1" x14ac:dyDescent="0.25">
      <c r="A13" s="106">
        <v>9</v>
      </c>
      <c r="B13" s="113"/>
      <c r="C13" s="113"/>
      <c r="D13" s="114"/>
      <c r="E13" s="107">
        <f t="shared" si="0"/>
        <v>0</v>
      </c>
      <c r="F13" s="107"/>
      <c r="G13" s="107"/>
      <c r="H13" s="107"/>
      <c r="I13" s="107"/>
      <c r="J13" s="107"/>
      <c r="K13" s="108">
        <v>38495</v>
      </c>
    </row>
    <row r="14" spans="1:11" ht="21.75" customHeight="1" x14ac:dyDescent="0.25">
      <c r="A14" s="106">
        <v>10</v>
      </c>
      <c r="B14" s="113"/>
      <c r="C14" s="113"/>
      <c r="D14" s="114"/>
      <c r="E14" s="107">
        <f t="shared" si="0"/>
        <v>0</v>
      </c>
      <c r="F14" s="107"/>
      <c r="G14" s="107"/>
      <c r="H14" s="107"/>
      <c r="I14" s="107"/>
      <c r="J14" s="107"/>
      <c r="K14" s="108">
        <v>38547</v>
      </c>
    </row>
    <row r="15" spans="1:11" ht="21.75" customHeight="1" x14ac:dyDescent="0.25">
      <c r="A15" s="106">
        <v>11</v>
      </c>
      <c r="B15" s="113"/>
      <c r="C15" s="113"/>
      <c r="D15" s="114"/>
      <c r="E15" s="107">
        <f t="shared" si="0"/>
        <v>0</v>
      </c>
      <c r="F15" s="107"/>
      <c r="G15" s="107"/>
      <c r="H15" s="107"/>
      <c r="I15" s="107"/>
      <c r="J15" s="107"/>
      <c r="K15" s="108">
        <v>38379</v>
      </c>
    </row>
    <row r="16" spans="1:11" ht="21.75" customHeight="1" x14ac:dyDescent="0.25">
      <c r="A16" s="106">
        <v>12</v>
      </c>
      <c r="B16" s="113"/>
      <c r="C16" s="113"/>
      <c r="D16" s="114"/>
      <c r="E16" s="107">
        <f t="shared" si="0"/>
        <v>0</v>
      </c>
      <c r="F16" s="107"/>
      <c r="G16" s="107"/>
      <c r="H16" s="107"/>
      <c r="I16" s="107"/>
      <c r="J16" s="107"/>
      <c r="K16" s="108">
        <v>38540</v>
      </c>
    </row>
    <row r="17" spans="1:11" ht="21.75" customHeight="1" x14ac:dyDescent="0.25">
      <c r="A17" s="106">
        <v>13</v>
      </c>
      <c r="B17" s="113"/>
      <c r="C17" s="113"/>
      <c r="D17" s="114"/>
      <c r="E17" s="107">
        <f t="shared" si="0"/>
        <v>0</v>
      </c>
      <c r="F17" s="107"/>
      <c r="G17" s="107"/>
      <c r="H17" s="107"/>
      <c r="I17" s="107"/>
      <c r="J17" s="107"/>
      <c r="K17" s="108">
        <v>38652</v>
      </c>
    </row>
    <row r="18" spans="1:11" ht="21.75" customHeight="1" x14ac:dyDescent="0.25">
      <c r="A18" s="106">
        <v>14</v>
      </c>
      <c r="B18" s="113"/>
      <c r="C18" s="113"/>
      <c r="D18" s="114"/>
      <c r="E18" s="107">
        <f>IF(OR(C18="",C18=" "),0,1)</f>
        <v>0</v>
      </c>
      <c r="F18" s="107"/>
      <c r="G18" s="107"/>
      <c r="H18" s="107"/>
      <c r="I18" s="107"/>
      <c r="J18" s="107"/>
      <c r="K18" s="108">
        <v>38635</v>
      </c>
    </row>
    <row r="19" spans="1:11" ht="21.75" customHeight="1" x14ac:dyDescent="0.25">
      <c r="A19" s="106">
        <v>15</v>
      </c>
      <c r="B19" s="113"/>
      <c r="C19" s="113"/>
      <c r="D19" s="114"/>
      <c r="E19" s="107">
        <f t="shared" si="0"/>
        <v>0</v>
      </c>
      <c r="F19" s="107"/>
      <c r="G19" s="107"/>
      <c r="H19" s="107"/>
      <c r="I19" s="107"/>
      <c r="J19" s="107"/>
      <c r="K19" s="108">
        <v>38474</v>
      </c>
    </row>
    <row r="20" spans="1:11" ht="21.75" customHeight="1" x14ac:dyDescent="0.25">
      <c r="A20" s="106">
        <v>16</v>
      </c>
      <c r="B20" s="113"/>
      <c r="C20" s="113"/>
      <c r="D20" s="114"/>
      <c r="E20" s="107">
        <f t="shared" si="0"/>
        <v>0</v>
      </c>
      <c r="F20" s="107"/>
      <c r="G20" s="107"/>
      <c r="H20" s="107"/>
      <c r="I20" s="107"/>
      <c r="J20" s="107"/>
      <c r="K20" s="108">
        <v>38681</v>
      </c>
    </row>
    <row r="21" spans="1:11" ht="21.75" customHeight="1" x14ac:dyDescent="0.25">
      <c r="A21" s="106">
        <v>17</v>
      </c>
      <c r="B21" s="113"/>
      <c r="C21" s="113"/>
      <c r="D21" s="114"/>
      <c r="E21" s="107">
        <f t="shared" si="0"/>
        <v>0</v>
      </c>
      <c r="F21" s="107"/>
      <c r="G21" s="107"/>
      <c r="H21" s="107"/>
      <c r="I21" s="107"/>
      <c r="J21" s="107"/>
      <c r="K21" s="108">
        <v>38677</v>
      </c>
    </row>
    <row r="22" spans="1:11" ht="21.75" customHeight="1" x14ac:dyDescent="0.25">
      <c r="A22" s="106">
        <v>18</v>
      </c>
      <c r="B22" s="113"/>
      <c r="C22" s="113"/>
      <c r="D22" s="114"/>
      <c r="E22" s="107">
        <f t="shared" si="0"/>
        <v>0</v>
      </c>
      <c r="F22" s="107"/>
      <c r="G22" s="107"/>
      <c r="H22" s="107"/>
      <c r="I22" s="107"/>
      <c r="J22" s="107"/>
      <c r="K22" s="108">
        <v>38642</v>
      </c>
    </row>
    <row r="23" spans="1:11" ht="21.75" customHeight="1" x14ac:dyDescent="0.25">
      <c r="A23" s="106">
        <v>19</v>
      </c>
      <c r="B23" s="113"/>
      <c r="C23" s="113"/>
      <c r="D23" s="114"/>
      <c r="E23" s="107">
        <f t="shared" si="0"/>
        <v>0</v>
      </c>
      <c r="F23" s="107"/>
      <c r="G23" s="107"/>
      <c r="H23" s="107"/>
      <c r="I23" s="107"/>
      <c r="J23" s="107"/>
      <c r="K23" s="108">
        <v>38341</v>
      </c>
    </row>
    <row r="24" spans="1:11" ht="21.75" customHeight="1" x14ac:dyDescent="0.25">
      <c r="A24" s="106">
        <v>20</v>
      </c>
      <c r="B24" s="113"/>
      <c r="C24" s="113"/>
      <c r="D24" s="114"/>
      <c r="E24" s="107">
        <f t="shared" si="0"/>
        <v>0</v>
      </c>
      <c r="F24" s="107"/>
      <c r="G24" s="107"/>
      <c r="H24" s="107"/>
      <c r="I24" s="107"/>
      <c r="J24" s="107"/>
      <c r="K24" s="108">
        <v>38362</v>
      </c>
    </row>
    <row r="25" spans="1:11" ht="21.75" customHeight="1" x14ac:dyDescent="0.25">
      <c r="A25" s="106">
        <v>21</v>
      </c>
      <c r="B25" s="113"/>
      <c r="C25" s="113"/>
      <c r="D25" s="114"/>
      <c r="E25" s="107">
        <f t="shared" si="0"/>
        <v>0</v>
      </c>
      <c r="F25" s="107"/>
      <c r="G25" s="107"/>
      <c r="H25" s="107"/>
      <c r="I25" s="107"/>
      <c r="J25" s="107"/>
      <c r="K25" s="108">
        <v>38424</v>
      </c>
    </row>
    <row r="26" spans="1:11" ht="21.75" customHeight="1" x14ac:dyDescent="0.25">
      <c r="A26" s="106">
        <v>22</v>
      </c>
      <c r="B26" s="113"/>
      <c r="C26" s="113"/>
      <c r="D26" s="114"/>
      <c r="E26" s="107">
        <f t="shared" si="0"/>
        <v>0</v>
      </c>
      <c r="F26" s="107"/>
      <c r="G26" s="107"/>
      <c r="H26" s="107"/>
      <c r="I26" s="107"/>
      <c r="J26" s="107"/>
      <c r="K26" s="108">
        <v>38676</v>
      </c>
    </row>
    <row r="27" spans="1:11" ht="21.75" customHeight="1" x14ac:dyDescent="0.25">
      <c r="A27" s="106">
        <v>23</v>
      </c>
      <c r="B27" s="113"/>
      <c r="C27" s="113"/>
      <c r="D27" s="114"/>
      <c r="E27" s="107">
        <f t="shared" si="0"/>
        <v>0</v>
      </c>
      <c r="F27" s="107"/>
      <c r="G27" s="107"/>
      <c r="H27" s="107"/>
      <c r="I27" s="107"/>
      <c r="J27" s="107"/>
      <c r="K27" s="108">
        <v>38563</v>
      </c>
    </row>
    <row r="28" spans="1:11" ht="21.75" customHeight="1" x14ac:dyDescent="0.25">
      <c r="A28" s="106">
        <v>24</v>
      </c>
      <c r="B28" s="113"/>
      <c r="C28" s="113"/>
      <c r="D28" s="114"/>
      <c r="E28" s="107">
        <f t="shared" si="0"/>
        <v>0</v>
      </c>
      <c r="K28" s="108">
        <v>38563</v>
      </c>
    </row>
    <row r="29" spans="1:11" ht="21.75" customHeight="1" x14ac:dyDescent="0.25">
      <c r="A29" s="106">
        <v>25</v>
      </c>
      <c r="B29" s="113"/>
      <c r="C29" s="113"/>
      <c r="D29" s="114"/>
      <c r="E29" s="107">
        <f t="shared" si="0"/>
        <v>0</v>
      </c>
    </row>
    <row r="30" spans="1:11" ht="21.75" customHeight="1" x14ac:dyDescent="0.25">
      <c r="A30" s="106">
        <v>26</v>
      </c>
      <c r="B30" s="113"/>
      <c r="C30" s="113"/>
      <c r="D30" s="114"/>
      <c r="E30" s="107">
        <f t="shared" si="0"/>
        <v>0</v>
      </c>
    </row>
    <row r="31" spans="1:11" ht="21.75" customHeight="1" x14ac:dyDescent="0.25">
      <c r="A31" s="106">
        <v>27</v>
      </c>
      <c r="B31" s="113"/>
      <c r="C31" s="113"/>
      <c r="D31" s="114"/>
      <c r="E31" s="107">
        <f t="shared" si="0"/>
        <v>0</v>
      </c>
    </row>
    <row r="32" spans="1:11" ht="21.75" customHeight="1" x14ac:dyDescent="0.25">
      <c r="A32" s="106">
        <v>28</v>
      </c>
      <c r="B32" s="113"/>
      <c r="C32" s="113"/>
      <c r="D32" s="114"/>
      <c r="E32" s="107">
        <f t="shared" si="0"/>
        <v>0</v>
      </c>
    </row>
    <row r="33" spans="1:5" ht="21.75" customHeight="1" x14ac:dyDescent="0.25">
      <c r="A33" s="106">
        <v>29</v>
      </c>
      <c r="B33" s="113"/>
      <c r="C33" s="113"/>
      <c r="D33" s="114"/>
      <c r="E33" s="107">
        <f t="shared" si="0"/>
        <v>0</v>
      </c>
    </row>
    <row r="34" spans="1:5" ht="21.75" customHeight="1" x14ac:dyDescent="0.25">
      <c r="A34" s="106">
        <v>30</v>
      </c>
      <c r="B34" s="115"/>
      <c r="C34" s="116"/>
      <c r="D34" s="117"/>
      <c r="E34" s="107">
        <f t="shared" si="0"/>
        <v>0</v>
      </c>
    </row>
    <row r="35" spans="1:5" ht="21.75" customHeight="1" x14ac:dyDescent="0.25">
      <c r="C35" s="109" t="s">
        <v>51</v>
      </c>
      <c r="D35" s="110">
        <f>SUM(E5:E34)</f>
        <v>2</v>
      </c>
    </row>
    <row r="36" spans="1:5" ht="24.9" customHeight="1" x14ac:dyDescent="0.25">
      <c r="D36" s="111"/>
    </row>
    <row r="37" spans="1:5" ht="24.9" customHeight="1" x14ac:dyDescent="0.25">
      <c r="D37" s="111"/>
    </row>
    <row r="38" spans="1:5" ht="24.9" customHeight="1" x14ac:dyDescent="0.25">
      <c r="D38" s="111"/>
    </row>
    <row r="39" spans="1:5" ht="24.9" customHeight="1" x14ac:dyDescent="0.25">
      <c r="D39" s="111"/>
    </row>
    <row r="40" spans="1:5" ht="24.9" customHeight="1" x14ac:dyDescent="0.25">
      <c r="D40" s="111"/>
    </row>
    <row r="41" spans="1:5" ht="24.9" customHeight="1" x14ac:dyDescent="0.25">
      <c r="D41" s="111"/>
    </row>
    <row r="42" spans="1:5" ht="24.9" customHeight="1" x14ac:dyDescent="0.25">
      <c r="D42" s="111"/>
    </row>
    <row r="43" spans="1:5" ht="24.9" customHeight="1" x14ac:dyDescent="0.25">
      <c r="D43" s="111"/>
    </row>
    <row r="44" spans="1:5" ht="24.9" customHeight="1" x14ac:dyDescent="0.25">
      <c r="D44" s="111"/>
    </row>
    <row r="45" spans="1:5" ht="24.9" customHeight="1" x14ac:dyDescent="0.25">
      <c r="D45" s="111"/>
    </row>
    <row r="46" spans="1:5" ht="24.9" customHeight="1" x14ac:dyDescent="0.25">
      <c r="D46" s="111"/>
    </row>
    <row r="47" spans="1:5" ht="24.9" customHeight="1" x14ac:dyDescent="0.25">
      <c r="D47" s="111"/>
    </row>
    <row r="48" spans="1:5" ht="24.9" customHeight="1" x14ac:dyDescent="0.25">
      <c r="D48" s="111"/>
    </row>
    <row r="49" spans="4:4" ht="24.9" customHeight="1" x14ac:dyDescent="0.25">
      <c r="D49" s="111"/>
    </row>
    <row r="50" spans="4:4" ht="24.9" customHeight="1" x14ac:dyDescent="0.25">
      <c r="D50" s="111"/>
    </row>
    <row r="51" spans="4:4" ht="24.9" customHeight="1" x14ac:dyDescent="0.25">
      <c r="D51" s="111"/>
    </row>
    <row r="52" spans="4:4" ht="24.9" customHeight="1" x14ac:dyDescent="0.25">
      <c r="D52" s="111"/>
    </row>
    <row r="53" spans="4:4" ht="24.9" customHeight="1" x14ac:dyDescent="0.25">
      <c r="D53" s="111"/>
    </row>
    <row r="54" spans="4:4" ht="24.9" customHeight="1" x14ac:dyDescent="0.25">
      <c r="D54" s="111"/>
    </row>
    <row r="55" spans="4:4" ht="24.9" customHeight="1" x14ac:dyDescent="0.25">
      <c r="D55" s="111"/>
    </row>
    <row r="56" spans="4:4" ht="24.9" customHeight="1" x14ac:dyDescent="0.25">
      <c r="D56" s="111"/>
    </row>
    <row r="57" spans="4:4" ht="24.9" customHeight="1" x14ac:dyDescent="0.25">
      <c r="D57" s="111"/>
    </row>
    <row r="58" spans="4:4" ht="24.9" customHeight="1" x14ac:dyDescent="0.25">
      <c r="D58" s="111"/>
    </row>
    <row r="59" spans="4:4" ht="24.9" customHeight="1" x14ac:dyDescent="0.25">
      <c r="D59" s="111"/>
    </row>
    <row r="60" spans="4:4" ht="24.9" customHeight="1" x14ac:dyDescent="0.25">
      <c r="D60" s="111"/>
    </row>
  </sheetData>
  <sheetProtection password="DDAF" sheet="1"/>
  <mergeCells count="2">
    <mergeCell ref="B1:D1"/>
    <mergeCell ref="B2:D2"/>
  </mergeCells>
  <phoneticPr fontId="5" type="noConversion"/>
  <pageMargins left="0.23622047244094491" right="0.23622047244094491" top="0.74803149606299213" bottom="0.74803149606299213" header="0.31496062992125984" footer="0.31496062992125984"/>
  <pageSetup paperSize="9" orientation="portrait" horizontalDpi="4294967293" r:id="rId1"/>
  <headerFooter alignWithMargins="0">
    <oddFooter>&amp;COdile Aubert - Le Prof 2.0 - http://www.saintpauldevence.info/leprof2.0/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AV40"/>
  <sheetViews>
    <sheetView showGridLines="0" showRowColHeaders="0" showZeros="0" showOutlineSymbols="0" zoomScale="130" zoomScaleNormal="130" workbookViewId="0">
      <pane xSplit="5" ySplit="6" topLeftCell="F31" activePane="bottomRight" state="frozen"/>
      <selection activeCell="B2" sqref="B2:D2"/>
      <selection pane="topRight" activeCell="B2" sqref="B2:D2"/>
      <selection pane="bottomLeft" activeCell="B2" sqref="B2:D2"/>
      <selection pane="bottomRight" activeCell="J15" sqref="J15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9" width="2.88671875" style="1" customWidth="1"/>
    <col min="20" max="20" width="3.109375" style="1" customWidth="1"/>
    <col min="21" max="36" width="2.88671875" style="1" customWidth="1"/>
    <col min="37" max="37" width="2.88671875" style="1" hidden="1" customWidth="1"/>
    <col min="38" max="38" width="24.77734375" style="1" customWidth="1"/>
    <col min="39" max="39" width="32.88671875" style="1" hidden="1" customWidth="1"/>
    <col min="40" max="40" width="1.33203125" style="1" hidden="1" customWidth="1"/>
    <col min="41" max="41" width="11.44140625" style="1" hidden="1" customWidth="1"/>
    <col min="42" max="43" width="11.44140625" style="1" customWidth="1"/>
    <col min="44" max="47" width="3.5546875" style="1" hidden="1" customWidth="1"/>
    <col min="48" max="48" width="5" style="1" hidden="1" customWidth="1"/>
    <col min="49" max="50" width="5" style="1" customWidth="1"/>
    <col min="51" max="16384" width="11.44140625" style="1"/>
  </cols>
  <sheetData>
    <row r="1" spans="1:48" ht="30" customHeight="1" x14ac:dyDescent="0.35"/>
    <row r="2" spans="1:48" ht="20.399999999999999" customHeight="1" x14ac:dyDescent="0.35">
      <c r="A2" s="2"/>
      <c r="B2" s="25"/>
      <c r="C2" s="147" t="str">
        <f>Liste!B1</f>
        <v>CM1 M. ou Mme ……… Année scolaire 2019 - 2020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90"/>
      <c r="Z2" s="91"/>
      <c r="AA2" s="91"/>
      <c r="AB2" s="91"/>
      <c r="AC2" s="91"/>
      <c r="AD2" s="91"/>
      <c r="AE2" s="91"/>
      <c r="AF2" s="91"/>
      <c r="AG2" s="136" t="s">
        <v>33</v>
      </c>
      <c r="AH2" s="136"/>
      <c r="AI2" s="136"/>
      <c r="AJ2" s="136"/>
      <c r="AK2" s="136"/>
      <c r="AL2" s="136"/>
      <c r="AM2" s="17" t="s">
        <v>2</v>
      </c>
      <c r="AN2" s="11"/>
      <c r="AR2" s="1" t="s">
        <v>16</v>
      </c>
      <c r="AS2" s="1" t="s">
        <v>17</v>
      </c>
      <c r="AU2" s="1" t="s">
        <v>18</v>
      </c>
      <c r="AV2" s="1" t="s">
        <v>19</v>
      </c>
    </row>
    <row r="3" spans="1:48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17">
        <f>DATE(2011,10,1)</f>
        <v>40817</v>
      </c>
      <c r="AN3" s="14"/>
    </row>
    <row r="4" spans="1:48" ht="16.5" customHeight="1" thickBot="1" x14ac:dyDescent="0.4">
      <c r="C4" s="137" t="s">
        <v>15</v>
      </c>
      <c r="F4" s="30"/>
      <c r="G4" s="30"/>
      <c r="H4" s="30"/>
      <c r="I4" s="10" t="s">
        <v>16</v>
      </c>
      <c r="J4" s="10" t="str">
        <f>"M"</f>
        <v>M</v>
      </c>
      <c r="K4" s="30" t="s">
        <v>2</v>
      </c>
      <c r="L4" s="10" t="s">
        <v>18</v>
      </c>
      <c r="M4" s="30"/>
      <c r="N4" s="30"/>
      <c r="O4" s="30"/>
      <c r="P4" s="10" t="s">
        <v>16</v>
      </c>
      <c r="Q4" s="10" t="s">
        <v>17</v>
      </c>
      <c r="R4" s="30" t="s">
        <v>2</v>
      </c>
      <c r="S4" s="10" t="str">
        <f>"J"</f>
        <v>J</v>
      </c>
      <c r="T4" s="10" t="str">
        <f>"V"</f>
        <v>V</v>
      </c>
      <c r="U4" s="30"/>
      <c r="V4" s="30"/>
      <c r="W4" s="10" t="s">
        <v>16</v>
      </c>
      <c r="X4" s="10" t="str">
        <f>"M"</f>
        <v>M</v>
      </c>
      <c r="Y4" s="30" t="s">
        <v>2</v>
      </c>
      <c r="Z4" s="30"/>
      <c r="AA4" s="30"/>
      <c r="AB4" s="30"/>
      <c r="AC4" s="30"/>
      <c r="AD4" s="10" t="s">
        <v>16</v>
      </c>
      <c r="AE4" s="10" t="s">
        <v>17</v>
      </c>
      <c r="AF4" s="30" t="s">
        <v>2</v>
      </c>
      <c r="AG4" s="10" t="str">
        <f>"J"</f>
        <v>J</v>
      </c>
      <c r="AH4" s="10" t="str">
        <f>"V"</f>
        <v>V</v>
      </c>
      <c r="AI4" s="30" t="s">
        <v>2</v>
      </c>
      <c r="AJ4" s="30" t="s">
        <v>2</v>
      </c>
      <c r="AK4" s="30"/>
      <c r="AL4" s="130" t="s">
        <v>21</v>
      </c>
      <c r="AM4" s="17">
        <f>DATE(2011,11,1)</f>
        <v>40848</v>
      </c>
    </row>
    <row r="5" spans="1:48" ht="10.5" hidden="1" customHeight="1" thickBot="1" x14ac:dyDescent="0.4">
      <c r="C5" s="138"/>
      <c r="F5" s="31">
        <f t="shared" ref="F5:M5" si="0">IF(OR(F4="L",F4="M",F4="J",F4="V"),2,0)</f>
        <v>0</v>
      </c>
      <c r="G5" s="31">
        <f t="shared" si="0"/>
        <v>0</v>
      </c>
      <c r="H5" s="31">
        <f t="shared" si="0"/>
        <v>0</v>
      </c>
      <c r="I5" s="13">
        <f t="shared" si="0"/>
        <v>2</v>
      </c>
      <c r="J5" s="13">
        <f t="shared" si="0"/>
        <v>2</v>
      </c>
      <c r="K5" s="31">
        <f t="shared" si="0"/>
        <v>0</v>
      </c>
      <c r="L5" s="13">
        <f t="shared" si="0"/>
        <v>2</v>
      </c>
      <c r="M5" s="31">
        <f t="shared" si="0"/>
        <v>0</v>
      </c>
      <c r="N5" s="31">
        <f t="shared" ref="N5:AF5" si="1">IF(OR(N4="L",N4="M",N4="J",N4="V"),2,0)</f>
        <v>0</v>
      </c>
      <c r="O5" s="31">
        <f t="shared" si="1"/>
        <v>0</v>
      </c>
      <c r="P5" s="13">
        <f t="shared" si="1"/>
        <v>2</v>
      </c>
      <c r="Q5" s="13">
        <f t="shared" si="1"/>
        <v>2</v>
      </c>
      <c r="R5" s="31">
        <f t="shared" si="1"/>
        <v>0</v>
      </c>
      <c r="S5" s="13">
        <f t="shared" si="1"/>
        <v>2</v>
      </c>
      <c r="T5" s="13">
        <f t="shared" si="1"/>
        <v>2</v>
      </c>
      <c r="U5" s="31">
        <f t="shared" si="1"/>
        <v>0</v>
      </c>
      <c r="V5" s="31">
        <f t="shared" si="1"/>
        <v>0</v>
      </c>
      <c r="W5" s="13">
        <f t="shared" si="1"/>
        <v>2</v>
      </c>
      <c r="X5" s="13">
        <f t="shared" si="1"/>
        <v>2</v>
      </c>
      <c r="Y5" s="31">
        <f t="shared" si="1"/>
        <v>0</v>
      </c>
      <c r="Z5" s="31">
        <f>IF(OR(Z4="L",Z4="M",Z4="J",Z4="V"),2,0)</f>
        <v>0</v>
      </c>
      <c r="AA5" s="31">
        <f>IF(OR(AA4="L",AA4="M",AA4="J",AA4="V"),2,0)</f>
        <v>0</v>
      </c>
      <c r="AB5" s="31">
        <f t="shared" si="1"/>
        <v>0</v>
      </c>
      <c r="AC5" s="31">
        <f t="shared" si="1"/>
        <v>0</v>
      </c>
      <c r="AD5" s="13">
        <f t="shared" si="1"/>
        <v>2</v>
      </c>
      <c r="AE5" s="13">
        <f t="shared" si="1"/>
        <v>2</v>
      </c>
      <c r="AF5" s="31">
        <f t="shared" si="1"/>
        <v>0</v>
      </c>
      <c r="AG5" s="13">
        <f>IF(OR(AG4="L",AG4="M",AG4="J",AG4="V"),2,0)</f>
        <v>2</v>
      </c>
      <c r="AH5" s="13">
        <f>IF(OR(AH4="L",AH4="M",AH4="J",AH4="V"),2,0)</f>
        <v>2</v>
      </c>
      <c r="AI5" s="31">
        <f>IF(OR(AI4="L",AI4="M",AI4="J",AI4="V"),2,0)</f>
        <v>0</v>
      </c>
      <c r="AJ5" s="31">
        <f>IF(OR(AJ4="L",AJ4="M",AJ4="J",AJ4="V"),2,0)</f>
        <v>0</v>
      </c>
      <c r="AK5" s="31">
        <f>IF(OR(AK4="L",AK4="M",AK4="J",AK4="V"),2,0)</f>
        <v>0</v>
      </c>
      <c r="AL5" s="131"/>
      <c r="AM5" s="4"/>
    </row>
    <row r="6" spans="1:48" ht="16.5" customHeight="1" thickBot="1" x14ac:dyDescent="0.4">
      <c r="C6" s="139"/>
      <c r="D6" s="9" t="s">
        <v>0</v>
      </c>
      <c r="E6" s="9"/>
      <c r="F6" s="32">
        <f t="shared" ref="F6:AJ6" si="2">E6+1</f>
        <v>1</v>
      </c>
      <c r="G6" s="32">
        <f t="shared" si="2"/>
        <v>2</v>
      </c>
      <c r="H6" s="32">
        <f t="shared" si="2"/>
        <v>3</v>
      </c>
      <c r="I6" s="12">
        <f t="shared" si="2"/>
        <v>4</v>
      </c>
      <c r="J6" s="12">
        <f t="shared" si="2"/>
        <v>5</v>
      </c>
      <c r="K6" s="32">
        <f t="shared" si="2"/>
        <v>6</v>
      </c>
      <c r="L6" s="12">
        <f t="shared" si="2"/>
        <v>7</v>
      </c>
      <c r="M6" s="32">
        <f t="shared" si="2"/>
        <v>8</v>
      </c>
      <c r="N6" s="32">
        <f t="shared" si="2"/>
        <v>9</v>
      </c>
      <c r="O6" s="32">
        <f t="shared" si="2"/>
        <v>10</v>
      </c>
      <c r="P6" s="12">
        <f t="shared" si="2"/>
        <v>11</v>
      </c>
      <c r="Q6" s="12">
        <f t="shared" si="2"/>
        <v>12</v>
      </c>
      <c r="R6" s="32">
        <f t="shared" si="2"/>
        <v>13</v>
      </c>
      <c r="S6" s="12">
        <f t="shared" si="2"/>
        <v>14</v>
      </c>
      <c r="T6" s="12">
        <f t="shared" si="2"/>
        <v>15</v>
      </c>
      <c r="U6" s="32">
        <f t="shared" si="2"/>
        <v>16</v>
      </c>
      <c r="V6" s="32">
        <f t="shared" si="2"/>
        <v>17</v>
      </c>
      <c r="W6" s="12">
        <f t="shared" si="2"/>
        <v>18</v>
      </c>
      <c r="X6" s="12">
        <f t="shared" si="2"/>
        <v>19</v>
      </c>
      <c r="Y6" s="32">
        <f t="shared" si="2"/>
        <v>20</v>
      </c>
      <c r="Z6" s="32">
        <f t="shared" si="2"/>
        <v>21</v>
      </c>
      <c r="AA6" s="32">
        <f t="shared" si="2"/>
        <v>22</v>
      </c>
      <c r="AB6" s="32">
        <f t="shared" si="2"/>
        <v>23</v>
      </c>
      <c r="AC6" s="32">
        <f t="shared" si="2"/>
        <v>24</v>
      </c>
      <c r="AD6" s="12">
        <f t="shared" si="2"/>
        <v>25</v>
      </c>
      <c r="AE6" s="12">
        <f t="shared" si="2"/>
        <v>26</v>
      </c>
      <c r="AF6" s="32">
        <f t="shared" si="2"/>
        <v>27</v>
      </c>
      <c r="AG6" s="12">
        <f t="shared" si="2"/>
        <v>28</v>
      </c>
      <c r="AH6" s="12">
        <f t="shared" si="2"/>
        <v>29</v>
      </c>
      <c r="AI6" s="32">
        <f t="shared" si="2"/>
        <v>30</v>
      </c>
      <c r="AJ6" s="32">
        <f t="shared" si="2"/>
        <v>31</v>
      </c>
      <c r="AK6" s="32" t="s">
        <v>2</v>
      </c>
      <c r="AL6" s="132"/>
      <c r="AM6" s="17">
        <f>DATE(2011,12,1)</f>
        <v>40878</v>
      </c>
    </row>
    <row r="7" spans="1:48" ht="15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28"/>
      <c r="G7" s="28"/>
      <c r="H7" s="28"/>
      <c r="I7" s="46"/>
      <c r="J7" s="46"/>
      <c r="K7" s="41"/>
      <c r="L7" s="46"/>
      <c r="M7" s="28"/>
      <c r="N7" s="28"/>
      <c r="O7" s="28"/>
      <c r="P7" s="46"/>
      <c r="Q7" s="46"/>
      <c r="R7" s="41"/>
      <c r="S7" s="46"/>
      <c r="T7" s="46"/>
      <c r="U7" s="28"/>
      <c r="V7" s="28"/>
      <c r="W7" s="46"/>
      <c r="X7" s="46"/>
      <c r="Y7" s="41"/>
      <c r="Z7" s="28"/>
      <c r="AA7" s="28"/>
      <c r="AB7" s="28"/>
      <c r="AC7" s="28"/>
      <c r="AD7" s="46"/>
      <c r="AE7" s="46"/>
      <c r="AF7" s="41"/>
      <c r="AG7" s="46"/>
      <c r="AH7" s="46"/>
      <c r="AI7" s="41"/>
      <c r="AJ7" s="41"/>
      <c r="AK7" s="53"/>
      <c r="AL7" s="51"/>
      <c r="AM7" s="17">
        <f>DATE(2012,1,1)</f>
        <v>40909</v>
      </c>
    </row>
    <row r="8" spans="1:48" ht="15" customHeight="1" x14ac:dyDescent="0.35">
      <c r="B8" s="27">
        <f t="shared" ref="B8:B32" si="3">B7+1</f>
        <v>2</v>
      </c>
      <c r="C8" s="40" t="str">
        <f>CONCATENATE(Liste!B6," ",Liste!C6)</f>
        <v>Nom2 Prénom2</v>
      </c>
      <c r="D8" s="5">
        <v>90</v>
      </c>
      <c r="E8" s="3"/>
      <c r="F8" s="29"/>
      <c r="G8" s="29"/>
      <c r="H8" s="29"/>
      <c r="I8" s="47"/>
      <c r="J8" s="47"/>
      <c r="K8" s="42"/>
      <c r="L8" s="47"/>
      <c r="M8" s="29"/>
      <c r="N8" s="29"/>
      <c r="O8" s="29"/>
      <c r="P8" s="47"/>
      <c r="Q8" s="47"/>
      <c r="R8" s="42"/>
      <c r="S8" s="47"/>
      <c r="T8" s="47"/>
      <c r="U8" s="29"/>
      <c r="V8" s="29"/>
      <c r="W8" s="47"/>
      <c r="X8" s="47"/>
      <c r="Y8" s="42"/>
      <c r="Z8" s="29"/>
      <c r="AA8" s="29"/>
      <c r="AB8" s="29"/>
      <c r="AC8" s="29"/>
      <c r="AD8" s="47"/>
      <c r="AE8" s="47"/>
      <c r="AF8" s="42"/>
      <c r="AG8" s="47"/>
      <c r="AH8" s="47"/>
      <c r="AI8" s="42"/>
      <c r="AJ8" s="42"/>
      <c r="AK8" s="54"/>
      <c r="AL8" s="52"/>
      <c r="AM8" s="17">
        <f>DATE(2012,2,1)</f>
        <v>40940</v>
      </c>
    </row>
    <row r="9" spans="1:48" ht="15" customHeight="1" x14ac:dyDescent="0.35">
      <c r="B9" s="27">
        <f t="shared" si="3"/>
        <v>3</v>
      </c>
      <c r="C9" s="21" t="str">
        <f>CONCATENATE(Liste!B7," ",Liste!C7)</f>
        <v xml:space="preserve"> </v>
      </c>
      <c r="D9" s="22" t="s">
        <v>2</v>
      </c>
      <c r="E9" s="23"/>
      <c r="F9" s="28"/>
      <c r="G9" s="28"/>
      <c r="H9" s="28"/>
      <c r="I9" s="46"/>
      <c r="J9" s="46"/>
      <c r="K9" s="41"/>
      <c r="L9" s="46"/>
      <c r="M9" s="28"/>
      <c r="N9" s="28"/>
      <c r="O9" s="28"/>
      <c r="P9" s="46"/>
      <c r="Q9" s="46"/>
      <c r="R9" s="41"/>
      <c r="S9" s="46"/>
      <c r="T9" s="46"/>
      <c r="U9" s="28"/>
      <c r="V9" s="28"/>
      <c r="W9" s="46"/>
      <c r="X9" s="46"/>
      <c r="Y9" s="41"/>
      <c r="Z9" s="28"/>
      <c r="AA9" s="28"/>
      <c r="AB9" s="28"/>
      <c r="AC9" s="28"/>
      <c r="AD9" s="46"/>
      <c r="AE9" s="46"/>
      <c r="AF9" s="41"/>
      <c r="AG9" s="46"/>
      <c r="AH9" s="46"/>
      <c r="AI9" s="41"/>
      <c r="AJ9" s="41"/>
      <c r="AK9" s="53"/>
      <c r="AL9" s="51"/>
      <c r="AM9" s="17">
        <f>DATE(2012,3,1)</f>
        <v>40969</v>
      </c>
    </row>
    <row r="10" spans="1:48" ht="15" customHeight="1" x14ac:dyDescent="0.35">
      <c r="B10" s="27">
        <f t="shared" si="3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29"/>
      <c r="G10" s="29"/>
      <c r="H10" s="29"/>
      <c r="I10" s="47"/>
      <c r="J10" s="47"/>
      <c r="K10" s="42"/>
      <c r="L10" s="47"/>
      <c r="M10" s="29"/>
      <c r="N10" s="29"/>
      <c r="O10" s="29"/>
      <c r="P10" s="47"/>
      <c r="Q10" s="47"/>
      <c r="R10" s="42"/>
      <c r="S10" s="47"/>
      <c r="T10" s="47"/>
      <c r="U10" s="29"/>
      <c r="V10" s="29"/>
      <c r="W10" s="47"/>
      <c r="X10" s="47"/>
      <c r="Y10" s="42"/>
      <c r="Z10" s="29"/>
      <c r="AA10" s="29"/>
      <c r="AB10" s="29"/>
      <c r="AC10" s="29"/>
      <c r="AD10" s="47"/>
      <c r="AE10" s="47"/>
      <c r="AF10" s="42"/>
      <c r="AG10" s="47"/>
      <c r="AH10" s="47"/>
      <c r="AI10" s="42"/>
      <c r="AJ10" s="42"/>
      <c r="AK10" s="54"/>
      <c r="AL10" s="52"/>
      <c r="AM10" s="17">
        <f>DATE(2012,4,1)</f>
        <v>41000</v>
      </c>
    </row>
    <row r="11" spans="1:48" ht="15" customHeight="1" x14ac:dyDescent="0.35">
      <c r="B11" s="27">
        <f t="shared" si="3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28"/>
      <c r="G11" s="28"/>
      <c r="H11" s="28"/>
      <c r="I11" s="46"/>
      <c r="J11" s="46"/>
      <c r="K11" s="41"/>
      <c r="L11" s="46"/>
      <c r="M11" s="28"/>
      <c r="N11" s="28"/>
      <c r="O11" s="28"/>
      <c r="P11" s="46"/>
      <c r="Q11" s="46"/>
      <c r="R11" s="41"/>
      <c r="S11" s="46"/>
      <c r="T11" s="46"/>
      <c r="U11" s="28"/>
      <c r="V11" s="28"/>
      <c r="W11" s="46"/>
      <c r="X11" s="46"/>
      <c r="Y11" s="41"/>
      <c r="Z11" s="28"/>
      <c r="AA11" s="28"/>
      <c r="AB11" s="28"/>
      <c r="AC11" s="28"/>
      <c r="AD11" s="46"/>
      <c r="AE11" s="46"/>
      <c r="AF11" s="41"/>
      <c r="AG11" s="46"/>
      <c r="AH11" s="46"/>
      <c r="AI11" s="41"/>
      <c r="AJ11" s="41"/>
      <c r="AK11" s="53"/>
      <c r="AL11" s="51"/>
      <c r="AM11" s="17">
        <f>DATE(2012,5,1)</f>
        <v>41030</v>
      </c>
    </row>
    <row r="12" spans="1:48" ht="15" customHeight="1" x14ac:dyDescent="0.35">
      <c r="B12" s="27">
        <f t="shared" si="3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29"/>
      <c r="G12" s="29"/>
      <c r="H12" s="29"/>
      <c r="I12" s="47"/>
      <c r="J12" s="47"/>
      <c r="K12" s="42"/>
      <c r="L12" s="47"/>
      <c r="M12" s="29"/>
      <c r="N12" s="29"/>
      <c r="O12" s="29"/>
      <c r="P12" s="47"/>
      <c r="Q12" s="47"/>
      <c r="R12" s="42"/>
      <c r="S12" s="47"/>
      <c r="T12" s="47"/>
      <c r="U12" s="29"/>
      <c r="V12" s="29"/>
      <c r="W12" s="47"/>
      <c r="X12" s="47"/>
      <c r="Y12" s="42"/>
      <c r="Z12" s="29"/>
      <c r="AA12" s="29"/>
      <c r="AB12" s="29"/>
      <c r="AC12" s="29"/>
      <c r="AD12" s="47"/>
      <c r="AE12" s="47"/>
      <c r="AF12" s="42"/>
      <c r="AG12" s="47"/>
      <c r="AH12" s="47"/>
      <c r="AI12" s="42"/>
      <c r="AJ12" s="42"/>
      <c r="AK12" s="54"/>
      <c r="AL12" s="52"/>
      <c r="AM12" s="17">
        <f>DATE(2012,6,1)</f>
        <v>41061</v>
      </c>
    </row>
    <row r="13" spans="1:48" ht="15" customHeight="1" x14ac:dyDescent="0.35">
      <c r="B13" s="27">
        <f t="shared" si="3"/>
        <v>7</v>
      </c>
      <c r="C13" s="21" t="str">
        <f>CONCATENATE(Liste!B11," ",Liste!C11)</f>
        <v xml:space="preserve"> </v>
      </c>
      <c r="D13" s="22" t="s">
        <v>2</v>
      </c>
      <c r="E13" s="23"/>
      <c r="F13" s="28"/>
      <c r="G13" s="28"/>
      <c r="H13" s="28"/>
      <c r="I13" s="46"/>
      <c r="J13" s="46"/>
      <c r="K13" s="41"/>
      <c r="L13" s="46"/>
      <c r="M13" s="28"/>
      <c r="N13" s="28"/>
      <c r="O13" s="28"/>
      <c r="P13" s="46"/>
      <c r="Q13" s="46"/>
      <c r="R13" s="41"/>
      <c r="S13" s="46"/>
      <c r="T13" s="46"/>
      <c r="U13" s="28"/>
      <c r="V13" s="28"/>
      <c r="W13" s="46"/>
      <c r="X13" s="46"/>
      <c r="Y13" s="41"/>
      <c r="Z13" s="28"/>
      <c r="AA13" s="28"/>
      <c r="AB13" s="28"/>
      <c r="AC13" s="28"/>
      <c r="AD13" s="46"/>
      <c r="AE13" s="46"/>
      <c r="AF13" s="41"/>
      <c r="AG13" s="46"/>
      <c r="AH13" s="46"/>
      <c r="AI13" s="41"/>
      <c r="AJ13" s="41"/>
      <c r="AK13" s="53"/>
      <c r="AL13" s="51"/>
      <c r="AM13" s="17">
        <f>DATE(2012,7,1)</f>
        <v>41091</v>
      </c>
    </row>
    <row r="14" spans="1:48" ht="15" customHeight="1" x14ac:dyDescent="0.35">
      <c r="B14" s="27">
        <f t="shared" si="3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29"/>
      <c r="G14" s="29"/>
      <c r="H14" s="29"/>
      <c r="I14" s="47"/>
      <c r="J14" s="47"/>
      <c r="K14" s="42"/>
      <c r="L14" s="47"/>
      <c r="M14" s="29"/>
      <c r="N14" s="29"/>
      <c r="O14" s="29"/>
      <c r="P14" s="47"/>
      <c r="Q14" s="47"/>
      <c r="R14" s="42"/>
      <c r="S14" s="47"/>
      <c r="T14" s="47"/>
      <c r="U14" s="29"/>
      <c r="V14" s="29"/>
      <c r="W14" s="47"/>
      <c r="X14" s="47"/>
      <c r="Y14" s="42"/>
      <c r="Z14" s="29"/>
      <c r="AA14" s="29"/>
      <c r="AB14" s="29"/>
      <c r="AC14" s="29"/>
      <c r="AD14" s="47"/>
      <c r="AE14" s="47"/>
      <c r="AF14" s="42"/>
      <c r="AG14" s="47"/>
      <c r="AH14" s="47"/>
      <c r="AI14" s="42"/>
      <c r="AJ14" s="42"/>
      <c r="AK14" s="54"/>
      <c r="AL14" s="52"/>
    </row>
    <row r="15" spans="1:48" ht="15" customHeight="1" x14ac:dyDescent="0.35">
      <c r="B15" s="27">
        <f t="shared" si="3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28"/>
      <c r="G15" s="28"/>
      <c r="H15" s="28"/>
      <c r="I15" s="46"/>
      <c r="J15" s="46"/>
      <c r="K15" s="41"/>
      <c r="L15" s="46"/>
      <c r="M15" s="28"/>
      <c r="N15" s="28"/>
      <c r="O15" s="28"/>
      <c r="P15" s="46"/>
      <c r="Q15" s="46"/>
      <c r="R15" s="41"/>
      <c r="S15" s="46"/>
      <c r="T15" s="46"/>
      <c r="U15" s="28"/>
      <c r="V15" s="28"/>
      <c r="W15" s="46"/>
      <c r="X15" s="46"/>
      <c r="Y15" s="41"/>
      <c r="Z15" s="28"/>
      <c r="AA15" s="28"/>
      <c r="AB15" s="28"/>
      <c r="AC15" s="28"/>
      <c r="AD15" s="46"/>
      <c r="AE15" s="46"/>
      <c r="AF15" s="41"/>
      <c r="AG15" s="46"/>
      <c r="AH15" s="46"/>
      <c r="AI15" s="41"/>
      <c r="AJ15" s="41"/>
      <c r="AK15" s="53"/>
      <c r="AL15" s="51"/>
      <c r="AM15" s="33">
        <f>COUNTIF(F7:AJ36,"+")</f>
        <v>0</v>
      </c>
      <c r="AN15" s="1" t="s">
        <v>2</v>
      </c>
    </row>
    <row r="16" spans="1:48" ht="15" customHeight="1" x14ac:dyDescent="0.35">
      <c r="B16" s="27">
        <f t="shared" si="3"/>
        <v>10</v>
      </c>
      <c r="C16" s="40" t="str">
        <f>CONCATENATE(Liste!B14," ",Liste!C14)</f>
        <v xml:space="preserve"> </v>
      </c>
      <c r="D16" s="5" t="s">
        <v>1</v>
      </c>
      <c r="E16" s="3"/>
      <c r="F16" s="29"/>
      <c r="G16" s="29"/>
      <c r="H16" s="29"/>
      <c r="I16" s="47"/>
      <c r="J16" s="47"/>
      <c r="K16" s="42"/>
      <c r="L16" s="47"/>
      <c r="M16" s="29"/>
      <c r="N16" s="29"/>
      <c r="O16" s="29"/>
      <c r="P16" s="47"/>
      <c r="Q16" s="47"/>
      <c r="R16" s="42"/>
      <c r="S16" s="47"/>
      <c r="T16" s="47"/>
      <c r="U16" s="29"/>
      <c r="V16" s="29"/>
      <c r="W16" s="47"/>
      <c r="X16" s="47"/>
      <c r="Y16" s="42"/>
      <c r="Z16" s="29"/>
      <c r="AA16" s="29"/>
      <c r="AB16" s="29"/>
      <c r="AC16" s="29"/>
      <c r="AD16" s="47"/>
      <c r="AE16" s="47"/>
      <c r="AF16" s="42"/>
      <c r="AG16" s="47"/>
      <c r="AH16" s="47"/>
      <c r="AI16" s="42"/>
      <c r="AJ16" s="42"/>
      <c r="AK16" s="54"/>
      <c r="AL16" s="52"/>
      <c r="AM16" s="33">
        <f>COUNTIF(F7:AJ36,"-")</f>
        <v>0</v>
      </c>
      <c r="AN16" s="33" t="s">
        <v>2</v>
      </c>
    </row>
    <row r="17" spans="2:40" ht="15" customHeight="1" x14ac:dyDescent="0.35">
      <c r="B17" s="27">
        <f t="shared" si="3"/>
        <v>11</v>
      </c>
      <c r="C17" s="21" t="str">
        <f>CONCATENATE(Liste!B15," ",Liste!C15)</f>
        <v xml:space="preserve"> </v>
      </c>
      <c r="D17" s="22" t="s">
        <v>2</v>
      </c>
      <c r="E17" s="23"/>
      <c r="F17" s="28"/>
      <c r="G17" s="28"/>
      <c r="H17" s="28"/>
      <c r="I17" s="46"/>
      <c r="J17" s="46"/>
      <c r="K17" s="41"/>
      <c r="L17" s="46"/>
      <c r="M17" s="28"/>
      <c r="N17" s="28"/>
      <c r="O17" s="28"/>
      <c r="P17" s="46"/>
      <c r="Q17" s="46"/>
      <c r="R17" s="41"/>
      <c r="S17" s="46"/>
      <c r="T17" s="46"/>
      <c r="U17" s="28"/>
      <c r="V17" s="28"/>
      <c r="W17" s="46"/>
      <c r="X17" s="46"/>
      <c r="Y17" s="41"/>
      <c r="Z17" s="28"/>
      <c r="AA17" s="28"/>
      <c r="AB17" s="28"/>
      <c r="AC17" s="28"/>
      <c r="AD17" s="46"/>
      <c r="AE17" s="46"/>
      <c r="AF17" s="41"/>
      <c r="AG17" s="46"/>
      <c r="AH17" s="46"/>
      <c r="AI17" s="41"/>
      <c r="AJ17" s="41"/>
      <c r="AK17" s="53"/>
      <c r="AL17" s="51"/>
      <c r="AM17" s="33">
        <f>COUNTIF(F7:AJ36,"I")</f>
        <v>0</v>
      </c>
      <c r="AN17" s="33" t="s">
        <v>2</v>
      </c>
    </row>
    <row r="18" spans="2:40" ht="15" customHeight="1" x14ac:dyDescent="0.35">
      <c r="B18" s="27">
        <f t="shared" si="3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29"/>
      <c r="G18" s="29"/>
      <c r="H18" s="29"/>
      <c r="I18" s="47"/>
      <c r="J18" s="47"/>
      <c r="K18" s="42"/>
      <c r="L18" s="47"/>
      <c r="M18" s="29"/>
      <c r="N18" s="29"/>
      <c r="O18" s="29"/>
      <c r="P18" s="47"/>
      <c r="Q18" s="47"/>
      <c r="R18" s="42"/>
      <c r="S18" s="47"/>
      <c r="T18" s="47"/>
      <c r="U18" s="29"/>
      <c r="V18" s="29"/>
      <c r="W18" s="47"/>
      <c r="X18" s="47"/>
      <c r="Y18" s="42"/>
      <c r="Z18" s="29"/>
      <c r="AA18" s="29"/>
      <c r="AB18" s="29"/>
      <c r="AC18" s="29"/>
      <c r="AD18" s="47"/>
      <c r="AE18" s="47"/>
      <c r="AF18" s="42"/>
      <c r="AG18" s="47"/>
      <c r="AH18" s="47"/>
      <c r="AI18" s="42"/>
      <c r="AJ18" s="42"/>
      <c r="AK18" s="54"/>
      <c r="AL18" s="52"/>
      <c r="AN18" s="33" t="s">
        <v>2</v>
      </c>
    </row>
    <row r="19" spans="2:40" ht="15" customHeight="1" x14ac:dyDescent="0.35">
      <c r="B19" s="27">
        <f t="shared" si="3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28"/>
      <c r="G19" s="28"/>
      <c r="H19" s="28"/>
      <c r="I19" s="46"/>
      <c r="J19" s="46"/>
      <c r="K19" s="41"/>
      <c r="L19" s="46"/>
      <c r="M19" s="28"/>
      <c r="N19" s="28"/>
      <c r="O19" s="28"/>
      <c r="P19" s="46"/>
      <c r="Q19" s="46"/>
      <c r="R19" s="41"/>
      <c r="S19" s="46"/>
      <c r="T19" s="46"/>
      <c r="U19" s="28"/>
      <c r="V19" s="28"/>
      <c r="W19" s="46"/>
      <c r="X19" s="46"/>
      <c r="Y19" s="41"/>
      <c r="Z19" s="28"/>
      <c r="AA19" s="28"/>
      <c r="AB19" s="28"/>
      <c r="AC19" s="28"/>
      <c r="AD19" s="46"/>
      <c r="AE19" s="46"/>
      <c r="AF19" s="41"/>
      <c r="AG19" s="46"/>
      <c r="AH19" s="46"/>
      <c r="AI19" s="41"/>
      <c r="AJ19" s="41"/>
      <c r="AK19" s="53"/>
      <c r="AL19" s="51"/>
      <c r="AM19" s="33"/>
    </row>
    <row r="20" spans="2:40" ht="15" customHeight="1" x14ac:dyDescent="0.35">
      <c r="B20" s="27">
        <f t="shared" si="3"/>
        <v>14</v>
      </c>
      <c r="C20" s="40" t="str">
        <f>CONCATENATE(Liste!B18," ",Liste!C18)</f>
        <v xml:space="preserve"> </v>
      </c>
      <c r="D20" s="5" t="s">
        <v>2</v>
      </c>
      <c r="E20" s="3"/>
      <c r="F20" s="29"/>
      <c r="G20" s="29"/>
      <c r="H20" s="29"/>
      <c r="I20" s="47"/>
      <c r="J20" s="47"/>
      <c r="K20" s="41"/>
      <c r="L20" s="47"/>
      <c r="M20" s="29"/>
      <c r="N20" s="29"/>
      <c r="O20" s="29"/>
      <c r="P20" s="47"/>
      <c r="Q20" s="47"/>
      <c r="R20" s="41"/>
      <c r="S20" s="47"/>
      <c r="T20" s="47"/>
      <c r="U20" s="29"/>
      <c r="V20" s="29"/>
      <c r="W20" s="47"/>
      <c r="X20" s="47"/>
      <c r="Y20" s="41"/>
      <c r="Z20" s="29"/>
      <c r="AA20" s="29"/>
      <c r="AB20" s="29"/>
      <c r="AC20" s="29"/>
      <c r="AD20" s="47"/>
      <c r="AE20" s="47"/>
      <c r="AF20" s="41"/>
      <c r="AG20" s="47"/>
      <c r="AH20" s="47"/>
      <c r="AI20" s="41"/>
      <c r="AJ20" s="41"/>
      <c r="AK20" s="54"/>
      <c r="AL20" s="52"/>
    </row>
    <row r="21" spans="2:40" ht="15" customHeight="1" x14ac:dyDescent="0.35">
      <c r="B21" s="27">
        <f t="shared" si="3"/>
        <v>15</v>
      </c>
      <c r="C21" s="21" t="str">
        <f>CONCATENATE(Liste!B19," ",Liste!C19)</f>
        <v xml:space="preserve"> </v>
      </c>
      <c r="D21" s="22" t="s">
        <v>2</v>
      </c>
      <c r="E21" s="23"/>
      <c r="F21" s="28"/>
      <c r="G21" s="28"/>
      <c r="H21" s="28"/>
      <c r="I21" s="46"/>
      <c r="J21" s="46"/>
      <c r="K21" s="42"/>
      <c r="L21" s="46"/>
      <c r="M21" s="28"/>
      <c r="N21" s="28"/>
      <c r="O21" s="28"/>
      <c r="P21" s="46"/>
      <c r="Q21" s="46"/>
      <c r="R21" s="42"/>
      <c r="S21" s="46"/>
      <c r="T21" s="46"/>
      <c r="U21" s="28"/>
      <c r="V21" s="28"/>
      <c r="W21" s="46"/>
      <c r="X21" s="46"/>
      <c r="Y21" s="42"/>
      <c r="Z21" s="28"/>
      <c r="AA21" s="28"/>
      <c r="AB21" s="28"/>
      <c r="AC21" s="28"/>
      <c r="AD21" s="46"/>
      <c r="AE21" s="46"/>
      <c r="AF21" s="42"/>
      <c r="AG21" s="46"/>
      <c r="AH21" s="46"/>
      <c r="AI21" s="42"/>
      <c r="AJ21" s="42"/>
      <c r="AK21" s="53"/>
      <c r="AL21" s="51"/>
    </row>
    <row r="22" spans="2:40" ht="15" customHeight="1" x14ac:dyDescent="0.35">
      <c r="B22" s="27">
        <f t="shared" si="3"/>
        <v>16</v>
      </c>
      <c r="C22" s="40" t="str">
        <f>CONCATENATE(Liste!B20," ",Liste!C20)</f>
        <v xml:space="preserve"> </v>
      </c>
      <c r="D22" s="5" t="s">
        <v>2</v>
      </c>
      <c r="E22" s="3"/>
      <c r="F22" s="29"/>
      <c r="G22" s="29"/>
      <c r="H22" s="29"/>
      <c r="I22" s="47"/>
      <c r="J22" s="47"/>
      <c r="K22" s="42"/>
      <c r="L22" s="47"/>
      <c r="M22" s="29"/>
      <c r="N22" s="29"/>
      <c r="O22" s="29"/>
      <c r="P22" s="47"/>
      <c r="Q22" s="47"/>
      <c r="R22" s="42"/>
      <c r="S22" s="47"/>
      <c r="T22" s="47"/>
      <c r="U22" s="29"/>
      <c r="V22" s="29"/>
      <c r="W22" s="47"/>
      <c r="X22" s="47"/>
      <c r="Y22" s="42"/>
      <c r="Z22" s="29"/>
      <c r="AA22" s="29"/>
      <c r="AB22" s="29"/>
      <c r="AC22" s="29"/>
      <c r="AD22" s="47"/>
      <c r="AE22" s="47"/>
      <c r="AF22" s="42"/>
      <c r="AG22" s="47"/>
      <c r="AH22" s="47"/>
      <c r="AI22" s="42"/>
      <c r="AJ22" s="42"/>
      <c r="AK22" s="54"/>
      <c r="AL22" s="52"/>
    </row>
    <row r="23" spans="2:40" ht="15" customHeight="1" x14ac:dyDescent="0.35">
      <c r="B23" s="27">
        <f t="shared" si="3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28"/>
      <c r="G23" s="28"/>
      <c r="H23" s="28"/>
      <c r="I23" s="46"/>
      <c r="J23" s="46"/>
      <c r="K23" s="41"/>
      <c r="L23" s="46"/>
      <c r="M23" s="28"/>
      <c r="N23" s="28"/>
      <c r="O23" s="28"/>
      <c r="P23" s="46"/>
      <c r="Q23" s="46"/>
      <c r="R23" s="41"/>
      <c r="S23" s="46"/>
      <c r="T23" s="46"/>
      <c r="U23" s="28"/>
      <c r="V23" s="28"/>
      <c r="W23" s="46"/>
      <c r="X23" s="46"/>
      <c r="Y23" s="41"/>
      <c r="Z23" s="28"/>
      <c r="AA23" s="28"/>
      <c r="AB23" s="28"/>
      <c r="AC23" s="28"/>
      <c r="AD23" s="46"/>
      <c r="AE23" s="46"/>
      <c r="AF23" s="41"/>
      <c r="AG23" s="46"/>
      <c r="AH23" s="46"/>
      <c r="AI23" s="41"/>
      <c r="AJ23" s="41"/>
      <c r="AK23" s="53"/>
      <c r="AL23" s="51"/>
    </row>
    <row r="24" spans="2:40" ht="15" customHeight="1" x14ac:dyDescent="0.35">
      <c r="B24" s="27">
        <f t="shared" si="3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29"/>
      <c r="G24" s="29"/>
      <c r="H24" s="29"/>
      <c r="I24" s="47"/>
      <c r="J24" s="47"/>
      <c r="K24" s="42"/>
      <c r="L24" s="47"/>
      <c r="M24" s="29"/>
      <c r="N24" s="29"/>
      <c r="O24" s="29"/>
      <c r="P24" s="47"/>
      <c r="Q24" s="47"/>
      <c r="R24" s="42"/>
      <c r="S24" s="47"/>
      <c r="T24" s="47"/>
      <c r="U24" s="29"/>
      <c r="V24" s="29"/>
      <c r="W24" s="47"/>
      <c r="X24" s="47"/>
      <c r="Y24" s="42"/>
      <c r="Z24" s="29"/>
      <c r="AA24" s="29"/>
      <c r="AB24" s="29"/>
      <c r="AC24" s="29"/>
      <c r="AD24" s="47"/>
      <c r="AE24" s="47"/>
      <c r="AF24" s="42"/>
      <c r="AG24" s="47"/>
      <c r="AH24" s="47"/>
      <c r="AI24" s="42"/>
      <c r="AJ24" s="42"/>
      <c r="AK24" s="54"/>
      <c r="AL24" s="52"/>
    </row>
    <row r="25" spans="2:40" ht="15" customHeight="1" x14ac:dyDescent="0.35">
      <c r="B25" s="27">
        <f t="shared" si="3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28"/>
      <c r="G25" s="28"/>
      <c r="H25" s="28"/>
      <c r="I25" s="46"/>
      <c r="J25" s="46"/>
      <c r="K25" s="41"/>
      <c r="L25" s="46"/>
      <c r="M25" s="28"/>
      <c r="N25" s="28"/>
      <c r="O25" s="28"/>
      <c r="P25" s="46"/>
      <c r="Q25" s="46"/>
      <c r="R25" s="41"/>
      <c r="S25" s="46"/>
      <c r="T25" s="46"/>
      <c r="U25" s="28"/>
      <c r="V25" s="28"/>
      <c r="W25" s="46"/>
      <c r="X25" s="46"/>
      <c r="Y25" s="41"/>
      <c r="Z25" s="28"/>
      <c r="AA25" s="28"/>
      <c r="AB25" s="28"/>
      <c r="AC25" s="28"/>
      <c r="AD25" s="46"/>
      <c r="AE25" s="46"/>
      <c r="AF25" s="41"/>
      <c r="AG25" s="46"/>
      <c r="AH25" s="46"/>
      <c r="AI25" s="41"/>
      <c r="AJ25" s="41"/>
      <c r="AK25" s="53"/>
      <c r="AL25" s="51"/>
    </row>
    <row r="26" spans="2:40" ht="15" customHeight="1" x14ac:dyDescent="0.35">
      <c r="B26" s="27">
        <f t="shared" si="3"/>
        <v>20</v>
      </c>
      <c r="C26" s="40" t="str">
        <f>CONCATENATE(Liste!B24," ",Liste!C24)</f>
        <v xml:space="preserve"> </v>
      </c>
      <c r="D26" s="5" t="s">
        <v>2</v>
      </c>
      <c r="E26" s="3"/>
      <c r="F26" s="29"/>
      <c r="G26" s="29"/>
      <c r="H26" s="29"/>
      <c r="I26" s="47"/>
      <c r="J26" s="47"/>
      <c r="K26" s="42"/>
      <c r="L26" s="47"/>
      <c r="M26" s="29"/>
      <c r="N26" s="29"/>
      <c r="O26" s="29"/>
      <c r="P26" s="47"/>
      <c r="Q26" s="47"/>
      <c r="R26" s="42"/>
      <c r="S26" s="47"/>
      <c r="T26" s="47"/>
      <c r="U26" s="29"/>
      <c r="V26" s="29"/>
      <c r="W26" s="47"/>
      <c r="X26" s="47"/>
      <c r="Y26" s="42"/>
      <c r="Z26" s="29"/>
      <c r="AA26" s="29"/>
      <c r="AB26" s="29"/>
      <c r="AC26" s="29"/>
      <c r="AD26" s="47"/>
      <c r="AE26" s="47"/>
      <c r="AF26" s="42"/>
      <c r="AG26" s="47"/>
      <c r="AH26" s="47"/>
      <c r="AI26" s="42"/>
      <c r="AJ26" s="42"/>
      <c r="AK26" s="54"/>
      <c r="AL26" s="52"/>
    </row>
    <row r="27" spans="2:40" ht="15" customHeight="1" x14ac:dyDescent="0.35">
      <c r="B27" s="27">
        <f t="shared" si="3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28"/>
      <c r="G27" s="28"/>
      <c r="H27" s="28"/>
      <c r="I27" s="46"/>
      <c r="J27" s="46"/>
      <c r="K27" s="41"/>
      <c r="L27" s="46"/>
      <c r="M27" s="28"/>
      <c r="N27" s="28"/>
      <c r="O27" s="28"/>
      <c r="P27" s="46"/>
      <c r="Q27" s="46"/>
      <c r="R27" s="41"/>
      <c r="S27" s="46"/>
      <c r="T27" s="46"/>
      <c r="U27" s="28"/>
      <c r="V27" s="28"/>
      <c r="W27" s="46"/>
      <c r="X27" s="46"/>
      <c r="Y27" s="41"/>
      <c r="Z27" s="28"/>
      <c r="AA27" s="28"/>
      <c r="AB27" s="28"/>
      <c r="AC27" s="28"/>
      <c r="AD27" s="46"/>
      <c r="AE27" s="46"/>
      <c r="AF27" s="41"/>
      <c r="AG27" s="46"/>
      <c r="AH27" s="46"/>
      <c r="AI27" s="41"/>
      <c r="AJ27" s="41"/>
      <c r="AK27" s="53"/>
      <c r="AL27" s="51"/>
    </row>
    <row r="28" spans="2:40" ht="15" customHeight="1" thickBot="1" x14ac:dyDescent="0.4">
      <c r="B28" s="27">
        <f t="shared" si="3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29"/>
      <c r="G28" s="29"/>
      <c r="H28" s="29"/>
      <c r="I28" s="47"/>
      <c r="J28" s="47"/>
      <c r="K28" s="42"/>
      <c r="L28" s="47"/>
      <c r="M28" s="29"/>
      <c r="N28" s="29"/>
      <c r="O28" s="29"/>
      <c r="P28" s="47"/>
      <c r="Q28" s="47"/>
      <c r="R28" s="42"/>
      <c r="S28" s="47"/>
      <c r="T28" s="47"/>
      <c r="U28" s="29"/>
      <c r="V28" s="29"/>
      <c r="W28" s="47"/>
      <c r="X28" s="47"/>
      <c r="Y28" s="42"/>
      <c r="Z28" s="29"/>
      <c r="AA28" s="29"/>
      <c r="AB28" s="29"/>
      <c r="AC28" s="29"/>
      <c r="AD28" s="47"/>
      <c r="AE28" s="47"/>
      <c r="AF28" s="42"/>
      <c r="AG28" s="47"/>
      <c r="AH28" s="47"/>
      <c r="AI28" s="42"/>
      <c r="AJ28" s="42"/>
      <c r="AK28" s="54"/>
      <c r="AL28" s="52"/>
    </row>
    <row r="29" spans="2:40" ht="15" customHeight="1" x14ac:dyDescent="0.35">
      <c r="B29" s="27">
        <f t="shared" si="3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28"/>
      <c r="G29" s="28"/>
      <c r="H29" s="28"/>
      <c r="I29" s="46"/>
      <c r="J29" s="46"/>
      <c r="K29" s="41"/>
      <c r="L29" s="46"/>
      <c r="M29" s="28"/>
      <c r="N29" s="28"/>
      <c r="O29" s="28"/>
      <c r="P29" s="46"/>
      <c r="Q29" s="46"/>
      <c r="R29" s="41"/>
      <c r="S29" s="46"/>
      <c r="T29" s="46"/>
      <c r="U29" s="28"/>
      <c r="V29" s="28"/>
      <c r="W29" s="46"/>
      <c r="X29" s="46"/>
      <c r="Y29" s="41"/>
      <c r="Z29" s="28"/>
      <c r="AA29" s="28"/>
      <c r="AB29" s="28"/>
      <c r="AC29" s="28"/>
      <c r="AD29" s="46"/>
      <c r="AE29" s="46"/>
      <c r="AF29" s="41"/>
      <c r="AG29" s="46"/>
      <c r="AH29" s="46"/>
      <c r="AI29" s="41"/>
      <c r="AJ29" s="41"/>
      <c r="AK29" s="53"/>
      <c r="AL29" s="51"/>
    </row>
    <row r="30" spans="2:40" ht="15" customHeight="1" thickBot="1" x14ac:dyDescent="0.4">
      <c r="B30" s="27">
        <f t="shared" si="3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29"/>
      <c r="G30" s="29"/>
      <c r="H30" s="29"/>
      <c r="I30" s="47"/>
      <c r="J30" s="47"/>
      <c r="K30" s="42"/>
      <c r="L30" s="47"/>
      <c r="M30" s="29"/>
      <c r="N30" s="29"/>
      <c r="O30" s="29"/>
      <c r="P30" s="47"/>
      <c r="Q30" s="47"/>
      <c r="R30" s="42"/>
      <c r="S30" s="47"/>
      <c r="T30" s="47"/>
      <c r="U30" s="29"/>
      <c r="V30" s="29"/>
      <c r="W30" s="47"/>
      <c r="X30" s="47"/>
      <c r="Y30" s="42"/>
      <c r="Z30" s="29"/>
      <c r="AA30" s="29"/>
      <c r="AB30" s="29"/>
      <c r="AC30" s="29"/>
      <c r="AD30" s="47"/>
      <c r="AE30" s="47"/>
      <c r="AF30" s="42"/>
      <c r="AG30" s="47"/>
      <c r="AH30" s="47"/>
      <c r="AI30" s="42"/>
      <c r="AJ30" s="42"/>
      <c r="AK30" s="54"/>
      <c r="AL30" s="52"/>
    </row>
    <row r="31" spans="2:40" ht="15" customHeight="1" x14ac:dyDescent="0.35">
      <c r="B31" s="27">
        <f t="shared" si="3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28"/>
      <c r="G31" s="28"/>
      <c r="H31" s="28"/>
      <c r="I31" s="46"/>
      <c r="J31" s="46"/>
      <c r="K31" s="41"/>
      <c r="L31" s="46"/>
      <c r="M31" s="28"/>
      <c r="N31" s="28"/>
      <c r="O31" s="28"/>
      <c r="P31" s="46"/>
      <c r="Q31" s="46"/>
      <c r="R31" s="41"/>
      <c r="S31" s="46"/>
      <c r="T31" s="46"/>
      <c r="U31" s="28"/>
      <c r="V31" s="28"/>
      <c r="W31" s="46"/>
      <c r="X31" s="46"/>
      <c r="Y31" s="41"/>
      <c r="Z31" s="28"/>
      <c r="AA31" s="28"/>
      <c r="AB31" s="28"/>
      <c r="AC31" s="28"/>
      <c r="AD31" s="46"/>
      <c r="AE31" s="46"/>
      <c r="AF31" s="41"/>
      <c r="AG31" s="46"/>
      <c r="AH31" s="46"/>
      <c r="AI31" s="41"/>
      <c r="AJ31" s="41"/>
      <c r="AK31" s="53"/>
      <c r="AL31" s="51"/>
    </row>
    <row r="32" spans="2:40" s="8" customFormat="1" ht="15" customHeight="1" thickBot="1" x14ac:dyDescent="0.4">
      <c r="B32" s="27">
        <f t="shared" si="3"/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29"/>
      <c r="G32" s="29"/>
      <c r="H32" s="29"/>
      <c r="I32" s="47"/>
      <c r="J32" s="47"/>
      <c r="K32" s="42"/>
      <c r="L32" s="47"/>
      <c r="M32" s="29"/>
      <c r="N32" s="29"/>
      <c r="O32" s="29"/>
      <c r="P32" s="47"/>
      <c r="Q32" s="47"/>
      <c r="R32" s="42"/>
      <c r="S32" s="47"/>
      <c r="T32" s="47"/>
      <c r="U32" s="29"/>
      <c r="V32" s="29"/>
      <c r="W32" s="47"/>
      <c r="X32" s="47"/>
      <c r="Y32" s="42"/>
      <c r="Z32" s="29"/>
      <c r="AA32" s="29"/>
      <c r="AB32" s="29"/>
      <c r="AC32" s="29"/>
      <c r="AD32" s="47"/>
      <c r="AE32" s="47"/>
      <c r="AF32" s="42"/>
      <c r="AG32" s="47"/>
      <c r="AH32" s="47"/>
      <c r="AI32" s="42"/>
      <c r="AJ32" s="42"/>
      <c r="AK32" s="54"/>
      <c r="AL32" s="52"/>
    </row>
    <row r="33" spans="2:38" s="8" customFormat="1" ht="15" customHeight="1" x14ac:dyDescent="0.35">
      <c r="B33" s="27">
        <f>B32+1</f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28"/>
      <c r="G33" s="28"/>
      <c r="H33" s="28"/>
      <c r="I33" s="46"/>
      <c r="J33" s="46"/>
      <c r="K33" s="41"/>
      <c r="L33" s="46"/>
      <c r="M33" s="28"/>
      <c r="N33" s="28"/>
      <c r="O33" s="28"/>
      <c r="P33" s="46"/>
      <c r="Q33" s="46"/>
      <c r="R33" s="41"/>
      <c r="S33" s="46"/>
      <c r="T33" s="46"/>
      <c r="U33" s="28"/>
      <c r="V33" s="28"/>
      <c r="W33" s="46"/>
      <c r="X33" s="46"/>
      <c r="Y33" s="41"/>
      <c r="Z33" s="28"/>
      <c r="AA33" s="28"/>
      <c r="AB33" s="28"/>
      <c r="AC33" s="28"/>
      <c r="AD33" s="46"/>
      <c r="AE33" s="46"/>
      <c r="AF33" s="41"/>
      <c r="AG33" s="46"/>
      <c r="AH33" s="46"/>
      <c r="AI33" s="41"/>
      <c r="AJ33" s="41"/>
      <c r="AK33" s="53"/>
      <c r="AL33" s="51"/>
    </row>
    <row r="34" spans="2:38" s="8" customFormat="1" ht="15" customHeight="1" thickBot="1" x14ac:dyDescent="0.4">
      <c r="B34" s="27">
        <f>B33+1</f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29"/>
      <c r="G34" s="29"/>
      <c r="H34" s="29"/>
      <c r="I34" s="47"/>
      <c r="J34" s="47"/>
      <c r="K34" s="42"/>
      <c r="L34" s="47"/>
      <c r="M34" s="29"/>
      <c r="N34" s="29"/>
      <c r="O34" s="29"/>
      <c r="P34" s="47"/>
      <c r="Q34" s="47"/>
      <c r="R34" s="42"/>
      <c r="S34" s="47"/>
      <c r="T34" s="47"/>
      <c r="U34" s="29"/>
      <c r="V34" s="29"/>
      <c r="W34" s="47"/>
      <c r="X34" s="47"/>
      <c r="Y34" s="42"/>
      <c r="Z34" s="29"/>
      <c r="AA34" s="29"/>
      <c r="AB34" s="29"/>
      <c r="AC34" s="29"/>
      <c r="AD34" s="47"/>
      <c r="AE34" s="47"/>
      <c r="AF34" s="42"/>
      <c r="AG34" s="47"/>
      <c r="AH34" s="47"/>
      <c r="AI34" s="42"/>
      <c r="AJ34" s="42"/>
      <c r="AK34" s="54"/>
      <c r="AL34" s="52"/>
    </row>
    <row r="35" spans="2:38" s="8" customFormat="1" ht="15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28"/>
      <c r="G35" s="28"/>
      <c r="H35" s="28"/>
      <c r="I35" s="46"/>
      <c r="J35" s="46"/>
      <c r="K35" s="41"/>
      <c r="L35" s="46"/>
      <c r="M35" s="28"/>
      <c r="N35" s="28"/>
      <c r="O35" s="28"/>
      <c r="P35" s="46"/>
      <c r="Q35" s="46"/>
      <c r="R35" s="41"/>
      <c r="S35" s="46"/>
      <c r="T35" s="46"/>
      <c r="U35" s="28"/>
      <c r="V35" s="28"/>
      <c r="W35" s="46"/>
      <c r="X35" s="46"/>
      <c r="Y35" s="41"/>
      <c r="Z35" s="28"/>
      <c r="AA35" s="28"/>
      <c r="AB35" s="28"/>
      <c r="AC35" s="28"/>
      <c r="AD35" s="46"/>
      <c r="AE35" s="46"/>
      <c r="AF35" s="41"/>
      <c r="AG35" s="46"/>
      <c r="AH35" s="46"/>
      <c r="AI35" s="41"/>
      <c r="AJ35" s="41"/>
      <c r="AK35" s="53"/>
      <c r="AL35" s="51"/>
    </row>
    <row r="36" spans="2:38" s="8" customFormat="1" ht="15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29"/>
      <c r="G36" s="29"/>
      <c r="H36" s="29"/>
      <c r="I36" s="47"/>
      <c r="J36" s="47"/>
      <c r="K36" s="42"/>
      <c r="L36" s="47"/>
      <c r="M36" s="29"/>
      <c r="N36" s="29"/>
      <c r="O36" s="29"/>
      <c r="P36" s="47"/>
      <c r="Q36" s="47"/>
      <c r="R36" s="42"/>
      <c r="S36" s="47"/>
      <c r="T36" s="47"/>
      <c r="U36" s="29"/>
      <c r="V36" s="29"/>
      <c r="W36" s="47"/>
      <c r="X36" s="47"/>
      <c r="Y36" s="42"/>
      <c r="Z36" s="29"/>
      <c r="AA36" s="29"/>
      <c r="AB36" s="29"/>
      <c r="AC36" s="29"/>
      <c r="AD36" s="47"/>
      <c r="AE36" s="47"/>
      <c r="AF36" s="42"/>
      <c r="AG36" s="47"/>
      <c r="AH36" s="47"/>
      <c r="AI36" s="42"/>
      <c r="AJ36" s="42"/>
      <c r="AK36" s="54"/>
      <c r="AL36" s="52"/>
    </row>
    <row r="37" spans="2:38" ht="18" customHeight="1" x14ac:dyDescent="0.35">
      <c r="C37" s="18" t="str">
        <f>"   I : absence le matin"</f>
        <v xml:space="preserve">   I : absence le matin</v>
      </c>
      <c r="D37" s="15"/>
      <c r="E37" s="15"/>
      <c r="F37" s="62" t="s">
        <v>26</v>
      </c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4"/>
      <c r="S37" s="133">
        <f>Liste!D35</f>
        <v>2</v>
      </c>
      <c r="T37" s="134"/>
      <c r="U37" s="135"/>
      <c r="V37" s="70"/>
      <c r="W37" s="71" t="s">
        <v>22</v>
      </c>
      <c r="X37" s="63"/>
      <c r="Y37" s="63"/>
      <c r="Z37" s="63"/>
      <c r="AA37" s="63"/>
      <c r="AB37" s="63"/>
      <c r="AC37" s="63"/>
      <c r="AD37" s="63"/>
      <c r="AE37" s="63"/>
      <c r="AF37" s="63"/>
      <c r="AG37" s="64"/>
      <c r="AH37" s="126">
        <f>2*AM15+AM16+AM17</f>
        <v>0</v>
      </c>
      <c r="AI37" s="127"/>
      <c r="AJ37" s="151"/>
      <c r="AK37" s="152"/>
      <c r="AL37" s="92" t="str">
        <f>Liste!B2</f>
        <v>Signature du directeur</v>
      </c>
    </row>
    <row r="38" spans="2:38" ht="18" customHeight="1" x14ac:dyDescent="0.35">
      <c r="C38" s="19" t="str">
        <f>"  - : absence l'après-midi"</f>
        <v xml:space="preserve">  - : absence l'après-midi</v>
      </c>
      <c r="D38" s="15"/>
      <c r="E38" s="15"/>
      <c r="F38" s="65" t="s">
        <v>24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66"/>
      <c r="S38" s="126">
        <f>SUM(F5:AK5)</f>
        <v>26</v>
      </c>
      <c r="T38" s="134"/>
      <c r="U38" s="135"/>
      <c r="V38" s="34"/>
      <c r="W38" s="16" t="s">
        <v>27</v>
      </c>
      <c r="X38" s="15"/>
      <c r="Y38" s="15"/>
      <c r="Z38" s="15"/>
      <c r="AA38" s="15"/>
      <c r="AB38" s="15"/>
      <c r="AC38" s="15"/>
      <c r="AD38" s="15"/>
      <c r="AE38" s="15"/>
      <c r="AF38" s="15"/>
      <c r="AG38" s="66"/>
      <c r="AH38" s="126">
        <f>S39-AH37</f>
        <v>52</v>
      </c>
      <c r="AI38" s="127"/>
      <c r="AJ38" s="134"/>
      <c r="AK38" s="135"/>
      <c r="AL38" s="61"/>
    </row>
    <row r="39" spans="2:38" ht="18" customHeight="1" x14ac:dyDescent="0.35">
      <c r="C39" s="20" t="str">
        <f>" + : absence la journée"</f>
        <v xml:space="preserve"> + : absence la journée</v>
      </c>
      <c r="D39" s="15"/>
      <c r="E39" s="15"/>
      <c r="F39" s="67" t="s">
        <v>25</v>
      </c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9"/>
      <c r="S39" s="133">
        <f>S37*S38</f>
        <v>52</v>
      </c>
      <c r="T39" s="134"/>
      <c r="U39" s="135"/>
      <c r="V39" s="72"/>
      <c r="W39" s="73" t="s">
        <v>23</v>
      </c>
      <c r="X39" s="68"/>
      <c r="Y39" s="68"/>
      <c r="Z39" s="68"/>
      <c r="AA39" s="68"/>
      <c r="AB39" s="68"/>
      <c r="AC39" s="68"/>
      <c r="AD39" s="68"/>
      <c r="AE39" s="68"/>
      <c r="AF39" s="68"/>
      <c r="AG39" s="69"/>
      <c r="AH39" s="144">
        <f>AH38/S39</f>
        <v>1</v>
      </c>
      <c r="AI39" s="145"/>
      <c r="AJ39" s="145"/>
      <c r="AK39" s="146"/>
      <c r="AL39" s="60"/>
    </row>
    <row r="40" spans="2:38" x14ac:dyDescent="0.35">
      <c r="C40" s="8"/>
    </row>
  </sheetData>
  <sheetProtection password="DDAF" sheet="1" selectLockedCells="1"/>
  <mergeCells count="10">
    <mergeCell ref="C2:X2"/>
    <mergeCell ref="AG2:AL2"/>
    <mergeCell ref="C4:C6"/>
    <mergeCell ref="AL4:AL6"/>
    <mergeCell ref="S39:U39"/>
    <mergeCell ref="AH39:AK39"/>
    <mergeCell ref="S37:U37"/>
    <mergeCell ref="AH37:AK37"/>
    <mergeCell ref="S38:U38"/>
    <mergeCell ref="AH38:AK38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indexed="43"/>
  </sheetPr>
  <dimension ref="A1:AV40"/>
  <sheetViews>
    <sheetView showGridLines="0" showRowColHeaders="0" showZeros="0" showOutlineSymbols="0" zoomScaleNormal="100" workbookViewId="0">
      <pane xSplit="5" ySplit="6" topLeftCell="F7" activePane="bottomRight" state="frozen"/>
      <selection activeCell="B2" sqref="B2:D2"/>
      <selection pane="topRight" activeCell="B2" sqref="B2:D2"/>
      <selection pane="bottomLeft" activeCell="B2" sqref="B2:D2"/>
      <selection pane="bottomRight" activeCell="I16" sqref="I16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9" width="2.88671875" style="1" customWidth="1"/>
    <col min="20" max="20" width="3.109375" style="1" customWidth="1"/>
    <col min="21" max="35" width="2.88671875" style="1" customWidth="1"/>
    <col min="36" max="37" width="2.88671875" style="1" hidden="1" customWidth="1"/>
    <col min="38" max="38" width="26.88671875" style="1" customWidth="1"/>
    <col min="39" max="39" width="32.88671875" style="1" hidden="1" customWidth="1"/>
    <col min="40" max="40" width="11.44140625" style="1" hidden="1" customWidth="1"/>
    <col min="41" max="43" width="11.44140625" style="1" customWidth="1"/>
    <col min="44" max="47" width="3.5546875" style="1" hidden="1" customWidth="1"/>
    <col min="48" max="48" width="5" style="1" hidden="1" customWidth="1"/>
    <col min="49" max="50" width="5" style="1" customWidth="1"/>
    <col min="51" max="16384" width="11.44140625" style="1"/>
  </cols>
  <sheetData>
    <row r="1" spans="1:48" ht="30" customHeight="1" x14ac:dyDescent="0.35"/>
    <row r="2" spans="1:48" ht="20.399999999999999" customHeight="1" x14ac:dyDescent="0.35">
      <c r="A2" s="2"/>
      <c r="B2" s="25"/>
      <c r="C2" s="147" t="str">
        <f>Liste!B1</f>
        <v>CM1 M. ou Mme ……… Année scolaire 2019 - 2020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91"/>
      <c r="AA2" s="91"/>
      <c r="AB2" s="91"/>
      <c r="AC2" s="91"/>
      <c r="AD2" s="91"/>
      <c r="AE2" s="91"/>
      <c r="AF2" s="91"/>
      <c r="AG2" s="136" t="s">
        <v>34</v>
      </c>
      <c r="AH2" s="136"/>
      <c r="AI2" s="136"/>
      <c r="AJ2" s="136"/>
      <c r="AK2" s="136"/>
      <c r="AL2" s="136"/>
      <c r="AM2" s="17">
        <f>DATE(2011,9,1)</f>
        <v>40787</v>
      </c>
      <c r="AN2" s="11"/>
      <c r="AR2" s="1" t="s">
        <v>16</v>
      </c>
      <c r="AS2" s="1" t="s">
        <v>17</v>
      </c>
      <c r="AU2" s="1" t="s">
        <v>18</v>
      </c>
      <c r="AV2" s="1" t="s">
        <v>19</v>
      </c>
    </row>
    <row r="3" spans="1:48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17">
        <f>DATE(2011,10,1)</f>
        <v>40817</v>
      </c>
      <c r="AN3" s="14"/>
    </row>
    <row r="4" spans="1:48" ht="16.5" customHeight="1" thickBot="1" x14ac:dyDescent="0.4">
      <c r="C4" s="137" t="s">
        <v>15</v>
      </c>
      <c r="F4" s="30" t="s">
        <v>2</v>
      </c>
      <c r="G4" s="10" t="str">
        <f>"M"</f>
        <v>M</v>
      </c>
      <c r="H4" s="30" t="s">
        <v>2</v>
      </c>
      <c r="I4" s="10" t="str">
        <f>"J"</f>
        <v>J</v>
      </c>
      <c r="J4" s="10" t="str">
        <f>"V"</f>
        <v>V</v>
      </c>
      <c r="K4" s="30" t="s">
        <v>2</v>
      </c>
      <c r="L4" s="30"/>
      <c r="M4" s="10" t="str">
        <f>"L"</f>
        <v>L</v>
      </c>
      <c r="N4" s="10" t="str">
        <f>"M"</f>
        <v>M</v>
      </c>
      <c r="O4" s="30" t="s">
        <v>2</v>
      </c>
      <c r="P4" s="10" t="str">
        <f>"J"</f>
        <v>J</v>
      </c>
      <c r="Q4" s="10" t="str">
        <f>"V"</f>
        <v>V</v>
      </c>
      <c r="R4" s="30" t="s">
        <v>2</v>
      </c>
      <c r="S4" s="30"/>
      <c r="T4" s="10" t="str">
        <f>"L"</f>
        <v>L</v>
      </c>
      <c r="U4" s="10" t="str">
        <f>"M"</f>
        <v>M</v>
      </c>
      <c r="V4" s="30" t="s">
        <v>2</v>
      </c>
      <c r="W4" s="10" t="str">
        <f>"J"</f>
        <v>J</v>
      </c>
      <c r="X4" s="10" t="str">
        <f>"V"</f>
        <v>V</v>
      </c>
      <c r="Y4" s="30"/>
      <c r="Z4" s="30"/>
      <c r="AA4" s="10" t="str">
        <f>"L"</f>
        <v>L</v>
      </c>
      <c r="AB4" s="10" t="s">
        <v>17</v>
      </c>
      <c r="AC4" s="30" t="s">
        <v>2</v>
      </c>
      <c r="AD4" s="10" t="s">
        <v>18</v>
      </c>
      <c r="AE4" s="10" t="s">
        <v>19</v>
      </c>
      <c r="AF4" s="30"/>
      <c r="AG4" s="30"/>
      <c r="AH4" s="10" t="str">
        <f>"L"</f>
        <v>L</v>
      </c>
      <c r="AI4" s="10" t="s">
        <v>17</v>
      </c>
      <c r="AJ4" s="30"/>
      <c r="AK4" s="30"/>
      <c r="AL4" s="130" t="s">
        <v>21</v>
      </c>
      <c r="AM4" s="17">
        <f>DATE(2011,11,1)</f>
        <v>40848</v>
      </c>
    </row>
    <row r="5" spans="1:48" ht="10.5" hidden="1" customHeight="1" thickBot="1" x14ac:dyDescent="0.4">
      <c r="C5" s="138"/>
      <c r="F5" s="31">
        <f>IF(OR(F4="L",F4="M",F4="J",F4="V"),2,0)</f>
        <v>0</v>
      </c>
      <c r="G5" s="13">
        <f t="shared" ref="G5:N5" si="0">IF(OR(G4="L",G4="M",G4="J",G4="V"),2,0)</f>
        <v>2</v>
      </c>
      <c r="H5" s="31">
        <f t="shared" si="0"/>
        <v>0</v>
      </c>
      <c r="I5" s="13">
        <f t="shared" si="0"/>
        <v>2</v>
      </c>
      <c r="J5" s="13">
        <f t="shared" si="0"/>
        <v>2</v>
      </c>
      <c r="K5" s="31">
        <f t="shared" si="0"/>
        <v>0</v>
      </c>
      <c r="L5" s="31">
        <f t="shared" si="0"/>
        <v>0</v>
      </c>
      <c r="M5" s="13">
        <f t="shared" si="0"/>
        <v>2</v>
      </c>
      <c r="N5" s="13">
        <f t="shared" si="0"/>
        <v>2</v>
      </c>
      <c r="O5" s="31">
        <f>IF(OR(O4="L",O4="M",O4="J",O4="V"),2,0)</f>
        <v>0</v>
      </c>
      <c r="P5" s="13">
        <f t="shared" ref="P5:U5" si="1">IF(OR(P4="L",P4="M",P4="J",P4="V"),2,0)</f>
        <v>2</v>
      </c>
      <c r="Q5" s="13">
        <f t="shared" si="1"/>
        <v>2</v>
      </c>
      <c r="R5" s="31">
        <f t="shared" si="1"/>
        <v>0</v>
      </c>
      <c r="S5" s="31">
        <f t="shared" si="1"/>
        <v>0</v>
      </c>
      <c r="T5" s="13">
        <f t="shared" si="1"/>
        <v>2</v>
      </c>
      <c r="U5" s="13">
        <f t="shared" si="1"/>
        <v>2</v>
      </c>
      <c r="V5" s="31">
        <f>IF(OR(V4="L",V4="M",V4="J",V4="V"),2,0)</f>
        <v>0</v>
      </c>
      <c r="W5" s="13">
        <f t="shared" ref="W5:AB5" si="2">IF(OR(W4="L",W4="M",W4="J",W4="V"),2,0)</f>
        <v>2</v>
      </c>
      <c r="X5" s="13">
        <f t="shared" si="2"/>
        <v>2</v>
      </c>
      <c r="Y5" s="31">
        <f t="shared" si="2"/>
        <v>0</v>
      </c>
      <c r="Z5" s="31">
        <f t="shared" si="2"/>
        <v>0</v>
      </c>
      <c r="AA5" s="13">
        <f t="shared" si="2"/>
        <v>2</v>
      </c>
      <c r="AB5" s="13">
        <f t="shared" si="2"/>
        <v>2</v>
      </c>
      <c r="AC5" s="31">
        <f>IF(OR(AC4="L",AC4="M",AC4="J",AC4="V"),2,0)</f>
        <v>0</v>
      </c>
      <c r="AD5" s="13">
        <v>2</v>
      </c>
      <c r="AE5" s="13">
        <f t="shared" ref="AE5:AK5" si="3">IF(OR(AE4="L",AE4="M",AE4="J",AE4="V"),2,0)</f>
        <v>2</v>
      </c>
      <c r="AF5" s="31">
        <f t="shared" si="3"/>
        <v>0</v>
      </c>
      <c r="AG5" s="31">
        <f t="shared" si="3"/>
        <v>0</v>
      </c>
      <c r="AH5" s="13">
        <f t="shared" si="3"/>
        <v>2</v>
      </c>
      <c r="AI5" s="13">
        <f t="shared" si="3"/>
        <v>2</v>
      </c>
      <c r="AJ5" s="31">
        <f t="shared" si="3"/>
        <v>0</v>
      </c>
      <c r="AK5" s="31">
        <f t="shared" si="3"/>
        <v>0</v>
      </c>
      <c r="AL5" s="131"/>
      <c r="AM5" s="4"/>
    </row>
    <row r="6" spans="1:48" ht="16.5" customHeight="1" thickBot="1" x14ac:dyDescent="0.4">
      <c r="C6" s="139"/>
      <c r="D6" s="9" t="s">
        <v>0</v>
      </c>
      <c r="E6" s="9"/>
      <c r="F6" s="32">
        <f t="shared" ref="F6:AI6" si="4">E6+1</f>
        <v>1</v>
      </c>
      <c r="G6" s="12">
        <f t="shared" si="4"/>
        <v>2</v>
      </c>
      <c r="H6" s="32">
        <f t="shared" si="4"/>
        <v>3</v>
      </c>
      <c r="I6" s="12">
        <f t="shared" si="4"/>
        <v>4</v>
      </c>
      <c r="J6" s="12">
        <f t="shared" si="4"/>
        <v>5</v>
      </c>
      <c r="K6" s="32">
        <f t="shared" si="4"/>
        <v>6</v>
      </c>
      <c r="L6" s="32">
        <f t="shared" si="4"/>
        <v>7</v>
      </c>
      <c r="M6" s="12">
        <f t="shared" si="4"/>
        <v>8</v>
      </c>
      <c r="N6" s="12">
        <f t="shared" si="4"/>
        <v>9</v>
      </c>
      <c r="O6" s="32">
        <f t="shared" si="4"/>
        <v>10</v>
      </c>
      <c r="P6" s="12">
        <f t="shared" si="4"/>
        <v>11</v>
      </c>
      <c r="Q6" s="12">
        <f t="shared" si="4"/>
        <v>12</v>
      </c>
      <c r="R6" s="32">
        <f t="shared" si="4"/>
        <v>13</v>
      </c>
      <c r="S6" s="32">
        <f t="shared" si="4"/>
        <v>14</v>
      </c>
      <c r="T6" s="12">
        <f t="shared" si="4"/>
        <v>15</v>
      </c>
      <c r="U6" s="12">
        <f t="shared" si="4"/>
        <v>16</v>
      </c>
      <c r="V6" s="32">
        <f t="shared" si="4"/>
        <v>17</v>
      </c>
      <c r="W6" s="12">
        <f t="shared" si="4"/>
        <v>18</v>
      </c>
      <c r="X6" s="12">
        <f t="shared" si="4"/>
        <v>19</v>
      </c>
      <c r="Y6" s="32">
        <f t="shared" si="4"/>
        <v>20</v>
      </c>
      <c r="Z6" s="32">
        <f t="shared" si="4"/>
        <v>21</v>
      </c>
      <c r="AA6" s="12">
        <f t="shared" si="4"/>
        <v>22</v>
      </c>
      <c r="AB6" s="12">
        <f t="shared" si="4"/>
        <v>23</v>
      </c>
      <c r="AC6" s="32">
        <f t="shared" si="4"/>
        <v>24</v>
      </c>
      <c r="AD6" s="12">
        <f t="shared" si="4"/>
        <v>25</v>
      </c>
      <c r="AE6" s="12">
        <f t="shared" si="4"/>
        <v>26</v>
      </c>
      <c r="AF6" s="32">
        <f t="shared" si="4"/>
        <v>27</v>
      </c>
      <c r="AG6" s="32">
        <f t="shared" si="4"/>
        <v>28</v>
      </c>
      <c r="AH6" s="12">
        <f t="shared" si="4"/>
        <v>29</v>
      </c>
      <c r="AI6" s="12">
        <f t="shared" si="4"/>
        <v>30</v>
      </c>
      <c r="AJ6" s="32"/>
      <c r="AK6" s="32" t="s">
        <v>2</v>
      </c>
      <c r="AL6" s="132"/>
      <c r="AM6" s="17">
        <f>DATE(2011,12,1)</f>
        <v>40878</v>
      </c>
    </row>
    <row r="7" spans="1:48" ht="15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41"/>
      <c r="G7" s="46"/>
      <c r="H7" s="41"/>
      <c r="I7" s="46"/>
      <c r="J7" s="46"/>
      <c r="K7" s="41"/>
      <c r="L7" s="41"/>
      <c r="M7" s="46"/>
      <c r="N7" s="46"/>
      <c r="O7" s="41"/>
      <c r="P7" s="46"/>
      <c r="Q7" s="46"/>
      <c r="R7" s="41"/>
      <c r="S7" s="41"/>
      <c r="T7" s="46"/>
      <c r="U7" s="46"/>
      <c r="V7" s="41"/>
      <c r="W7" s="46"/>
      <c r="X7" s="46"/>
      <c r="Y7" s="41"/>
      <c r="Z7" s="41"/>
      <c r="AA7" s="46"/>
      <c r="AB7" s="46"/>
      <c r="AC7" s="41"/>
      <c r="AD7" s="46"/>
      <c r="AE7" s="46"/>
      <c r="AF7" s="41"/>
      <c r="AG7" s="41"/>
      <c r="AH7" s="46"/>
      <c r="AI7" s="46"/>
      <c r="AJ7" s="41"/>
      <c r="AK7" s="53"/>
      <c r="AL7" s="51"/>
      <c r="AM7" s="17">
        <f>DATE(2012,1,1)</f>
        <v>40909</v>
      </c>
    </row>
    <row r="8" spans="1:48" ht="15" customHeight="1" x14ac:dyDescent="0.35">
      <c r="B8" s="27">
        <f t="shared" ref="B8:B32" si="5">B7+1</f>
        <v>2</v>
      </c>
      <c r="C8" s="40" t="str">
        <f>CONCATENATE(Liste!B6," ",Liste!C6)</f>
        <v>Nom2 Prénom2</v>
      </c>
      <c r="D8" s="5">
        <v>90</v>
      </c>
      <c r="E8" s="3"/>
      <c r="F8" s="42"/>
      <c r="G8" s="47"/>
      <c r="H8" s="42"/>
      <c r="I8" s="47"/>
      <c r="J8" s="47"/>
      <c r="K8" s="42"/>
      <c r="L8" s="42"/>
      <c r="M8" s="47"/>
      <c r="N8" s="47"/>
      <c r="O8" s="42"/>
      <c r="P8" s="47"/>
      <c r="Q8" s="47"/>
      <c r="R8" s="42"/>
      <c r="S8" s="42"/>
      <c r="T8" s="47"/>
      <c r="U8" s="47"/>
      <c r="V8" s="42"/>
      <c r="W8" s="47"/>
      <c r="X8" s="47"/>
      <c r="Y8" s="42"/>
      <c r="Z8" s="42"/>
      <c r="AA8" s="47"/>
      <c r="AB8" s="47"/>
      <c r="AC8" s="42"/>
      <c r="AD8" s="47"/>
      <c r="AE8" s="47"/>
      <c r="AF8" s="42"/>
      <c r="AG8" s="42"/>
      <c r="AH8" s="47"/>
      <c r="AI8" s="47"/>
      <c r="AJ8" s="42"/>
      <c r="AK8" s="54"/>
      <c r="AL8" s="52"/>
      <c r="AM8" s="17">
        <f>DATE(2012,2,1)</f>
        <v>40940</v>
      </c>
    </row>
    <row r="9" spans="1:48" ht="15" customHeight="1" x14ac:dyDescent="0.35">
      <c r="B9" s="27">
        <f t="shared" si="5"/>
        <v>3</v>
      </c>
      <c r="C9" s="21" t="str">
        <f>CONCATENATE(Liste!B7," ",Liste!C7)</f>
        <v xml:space="preserve"> </v>
      </c>
      <c r="D9" s="22" t="s">
        <v>2</v>
      </c>
      <c r="E9" s="23"/>
      <c r="F9" s="41"/>
      <c r="G9" s="46"/>
      <c r="H9" s="41"/>
      <c r="I9" s="46"/>
      <c r="J9" s="46"/>
      <c r="K9" s="41"/>
      <c r="L9" s="41"/>
      <c r="M9" s="46"/>
      <c r="N9" s="46"/>
      <c r="O9" s="41"/>
      <c r="P9" s="46"/>
      <c r="Q9" s="46"/>
      <c r="R9" s="41"/>
      <c r="S9" s="41"/>
      <c r="T9" s="46"/>
      <c r="U9" s="46"/>
      <c r="V9" s="41"/>
      <c r="W9" s="46"/>
      <c r="X9" s="46"/>
      <c r="Y9" s="41"/>
      <c r="Z9" s="41"/>
      <c r="AA9" s="46"/>
      <c r="AB9" s="46"/>
      <c r="AC9" s="41"/>
      <c r="AD9" s="46"/>
      <c r="AE9" s="46"/>
      <c r="AF9" s="41"/>
      <c r="AG9" s="41"/>
      <c r="AH9" s="46"/>
      <c r="AI9" s="46"/>
      <c r="AJ9" s="41"/>
      <c r="AK9" s="53"/>
      <c r="AL9" s="51"/>
      <c r="AM9" s="17">
        <f>DATE(2012,3,1)</f>
        <v>40969</v>
      </c>
    </row>
    <row r="10" spans="1:48" ht="15" customHeight="1" x14ac:dyDescent="0.35">
      <c r="B10" s="27">
        <f t="shared" si="5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42"/>
      <c r="G10" s="47"/>
      <c r="H10" s="42"/>
      <c r="I10" s="47"/>
      <c r="J10" s="47"/>
      <c r="K10" s="42"/>
      <c r="L10" s="42"/>
      <c r="M10" s="47"/>
      <c r="N10" s="47"/>
      <c r="O10" s="42"/>
      <c r="P10" s="47"/>
      <c r="Q10" s="47"/>
      <c r="R10" s="42"/>
      <c r="S10" s="42"/>
      <c r="T10" s="47"/>
      <c r="U10" s="47"/>
      <c r="V10" s="42"/>
      <c r="W10" s="47"/>
      <c r="X10" s="47"/>
      <c r="Y10" s="42"/>
      <c r="Z10" s="42"/>
      <c r="AA10" s="47"/>
      <c r="AB10" s="47"/>
      <c r="AC10" s="42"/>
      <c r="AD10" s="47"/>
      <c r="AE10" s="47"/>
      <c r="AF10" s="42"/>
      <c r="AG10" s="42"/>
      <c r="AH10" s="47"/>
      <c r="AI10" s="47"/>
      <c r="AJ10" s="42"/>
      <c r="AK10" s="54"/>
      <c r="AL10" s="52"/>
      <c r="AM10" s="17">
        <f>DATE(2012,4,1)</f>
        <v>41000</v>
      </c>
    </row>
    <row r="11" spans="1:48" ht="15" customHeight="1" x14ac:dyDescent="0.35">
      <c r="B11" s="27">
        <f t="shared" si="5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41"/>
      <c r="G11" s="46"/>
      <c r="H11" s="41"/>
      <c r="I11" s="46"/>
      <c r="J11" s="46"/>
      <c r="K11" s="41"/>
      <c r="L11" s="41"/>
      <c r="M11" s="46"/>
      <c r="N11" s="46"/>
      <c r="O11" s="41"/>
      <c r="P11" s="46"/>
      <c r="Q11" s="46"/>
      <c r="R11" s="41"/>
      <c r="S11" s="41"/>
      <c r="T11" s="46"/>
      <c r="U11" s="46"/>
      <c r="V11" s="41"/>
      <c r="W11" s="46"/>
      <c r="X11" s="46"/>
      <c r="Y11" s="41"/>
      <c r="Z11" s="41"/>
      <c r="AA11" s="46"/>
      <c r="AB11" s="46"/>
      <c r="AC11" s="41"/>
      <c r="AD11" s="46"/>
      <c r="AE11" s="46"/>
      <c r="AF11" s="41"/>
      <c r="AG11" s="41"/>
      <c r="AH11" s="46"/>
      <c r="AI11" s="46"/>
      <c r="AJ11" s="41"/>
      <c r="AK11" s="53"/>
      <c r="AL11" s="51"/>
      <c r="AM11" s="17">
        <f>DATE(2012,5,1)</f>
        <v>41030</v>
      </c>
    </row>
    <row r="12" spans="1:48" ht="15" customHeight="1" x14ac:dyDescent="0.35">
      <c r="B12" s="27">
        <f t="shared" si="5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42"/>
      <c r="G12" s="47"/>
      <c r="H12" s="42"/>
      <c r="I12" s="47"/>
      <c r="J12" s="47"/>
      <c r="K12" s="42"/>
      <c r="L12" s="42"/>
      <c r="M12" s="47"/>
      <c r="N12" s="47"/>
      <c r="O12" s="42"/>
      <c r="P12" s="47"/>
      <c r="Q12" s="47"/>
      <c r="R12" s="42"/>
      <c r="S12" s="42"/>
      <c r="T12" s="47"/>
      <c r="U12" s="47"/>
      <c r="V12" s="42"/>
      <c r="W12" s="47"/>
      <c r="X12" s="47"/>
      <c r="Y12" s="42"/>
      <c r="Z12" s="42"/>
      <c r="AA12" s="47"/>
      <c r="AB12" s="47"/>
      <c r="AC12" s="42"/>
      <c r="AD12" s="47"/>
      <c r="AE12" s="47"/>
      <c r="AF12" s="42"/>
      <c r="AG12" s="42"/>
      <c r="AH12" s="47"/>
      <c r="AI12" s="47"/>
      <c r="AJ12" s="42"/>
      <c r="AK12" s="54"/>
      <c r="AL12" s="52"/>
      <c r="AM12" s="17">
        <f>DATE(2012,6,1)</f>
        <v>41061</v>
      </c>
    </row>
    <row r="13" spans="1:48" ht="15" customHeight="1" x14ac:dyDescent="0.35">
      <c r="B13" s="27">
        <f t="shared" si="5"/>
        <v>7</v>
      </c>
      <c r="C13" s="21" t="str">
        <f>CONCATENATE(Liste!B11," ",Liste!C11)</f>
        <v xml:space="preserve"> </v>
      </c>
      <c r="D13" s="22" t="s">
        <v>2</v>
      </c>
      <c r="E13" s="23"/>
      <c r="F13" s="41"/>
      <c r="G13" s="46"/>
      <c r="H13" s="41"/>
      <c r="I13" s="46"/>
      <c r="J13" s="46"/>
      <c r="K13" s="41"/>
      <c r="L13" s="41"/>
      <c r="M13" s="46"/>
      <c r="N13" s="46"/>
      <c r="O13" s="41"/>
      <c r="P13" s="46"/>
      <c r="Q13" s="46"/>
      <c r="R13" s="41"/>
      <c r="S13" s="41"/>
      <c r="T13" s="46"/>
      <c r="U13" s="46"/>
      <c r="V13" s="41"/>
      <c r="W13" s="46"/>
      <c r="X13" s="46"/>
      <c r="Y13" s="41"/>
      <c r="Z13" s="41"/>
      <c r="AA13" s="46"/>
      <c r="AB13" s="46"/>
      <c r="AC13" s="41"/>
      <c r="AD13" s="46"/>
      <c r="AE13" s="46"/>
      <c r="AF13" s="41"/>
      <c r="AG13" s="41"/>
      <c r="AH13" s="46"/>
      <c r="AI13" s="46"/>
      <c r="AJ13" s="41"/>
      <c r="AK13" s="53"/>
      <c r="AL13" s="51"/>
      <c r="AM13" s="17">
        <f>DATE(2012,7,1)</f>
        <v>41091</v>
      </c>
    </row>
    <row r="14" spans="1:48" ht="15" customHeight="1" x14ac:dyDescent="0.35">
      <c r="B14" s="27">
        <f t="shared" si="5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42"/>
      <c r="G14" s="47"/>
      <c r="H14" s="42"/>
      <c r="I14" s="47"/>
      <c r="J14" s="47"/>
      <c r="K14" s="42"/>
      <c r="L14" s="42"/>
      <c r="M14" s="47"/>
      <c r="N14" s="47"/>
      <c r="O14" s="42"/>
      <c r="P14" s="47"/>
      <c r="Q14" s="47"/>
      <c r="R14" s="42"/>
      <c r="S14" s="42"/>
      <c r="T14" s="47"/>
      <c r="U14" s="47"/>
      <c r="V14" s="42"/>
      <c r="W14" s="47"/>
      <c r="X14" s="47"/>
      <c r="Y14" s="42"/>
      <c r="Z14" s="42"/>
      <c r="AA14" s="47"/>
      <c r="AB14" s="47"/>
      <c r="AC14" s="42"/>
      <c r="AD14" s="47"/>
      <c r="AE14" s="47"/>
      <c r="AF14" s="42"/>
      <c r="AG14" s="42"/>
      <c r="AH14" s="47"/>
      <c r="AI14" s="47"/>
      <c r="AJ14" s="42"/>
      <c r="AK14" s="54"/>
      <c r="AL14" s="52"/>
    </row>
    <row r="15" spans="1:48" ht="15" customHeight="1" x14ac:dyDescent="0.35">
      <c r="B15" s="27">
        <f t="shared" si="5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41"/>
      <c r="G15" s="46"/>
      <c r="H15" s="41"/>
      <c r="I15" s="46"/>
      <c r="J15" s="46"/>
      <c r="K15" s="41"/>
      <c r="L15" s="41"/>
      <c r="M15" s="46"/>
      <c r="N15" s="46"/>
      <c r="O15" s="41"/>
      <c r="P15" s="46"/>
      <c r="Q15" s="46"/>
      <c r="R15" s="41"/>
      <c r="S15" s="41"/>
      <c r="T15" s="46"/>
      <c r="U15" s="46"/>
      <c r="V15" s="41"/>
      <c r="W15" s="46"/>
      <c r="X15" s="46"/>
      <c r="Y15" s="41"/>
      <c r="Z15" s="41"/>
      <c r="AA15" s="46"/>
      <c r="AB15" s="46"/>
      <c r="AC15" s="41"/>
      <c r="AD15" s="46"/>
      <c r="AE15" s="46"/>
      <c r="AF15" s="41"/>
      <c r="AG15" s="41"/>
      <c r="AH15" s="46"/>
      <c r="AI15" s="46"/>
      <c r="AJ15" s="41"/>
      <c r="AK15" s="53"/>
      <c r="AL15" s="51"/>
      <c r="AM15" s="33">
        <f>COUNTIF(F7:AK36,"+")</f>
        <v>0</v>
      </c>
      <c r="AN15" s="1" t="s">
        <v>2</v>
      </c>
    </row>
    <row r="16" spans="1:48" ht="15" customHeight="1" x14ac:dyDescent="0.35">
      <c r="B16" s="27">
        <f t="shared" si="5"/>
        <v>10</v>
      </c>
      <c r="C16" s="40" t="str">
        <f>CONCATENATE(Liste!B14," ",Liste!C14)</f>
        <v xml:space="preserve"> </v>
      </c>
      <c r="D16" s="5" t="s">
        <v>1</v>
      </c>
      <c r="E16" s="3"/>
      <c r="F16" s="42"/>
      <c r="G16" s="47"/>
      <c r="H16" s="42"/>
      <c r="I16" s="47"/>
      <c r="J16" s="47"/>
      <c r="K16" s="42"/>
      <c r="L16" s="42"/>
      <c r="M16" s="47"/>
      <c r="N16" s="47"/>
      <c r="O16" s="42"/>
      <c r="P16" s="47"/>
      <c r="Q16" s="47"/>
      <c r="R16" s="42"/>
      <c r="S16" s="42"/>
      <c r="T16" s="47"/>
      <c r="U16" s="47"/>
      <c r="V16" s="42"/>
      <c r="W16" s="47"/>
      <c r="X16" s="47"/>
      <c r="Y16" s="42"/>
      <c r="Z16" s="42"/>
      <c r="AA16" s="47"/>
      <c r="AB16" s="47"/>
      <c r="AC16" s="42"/>
      <c r="AD16" s="47"/>
      <c r="AE16" s="47"/>
      <c r="AF16" s="42"/>
      <c r="AG16" s="42"/>
      <c r="AH16" s="47"/>
      <c r="AI16" s="47"/>
      <c r="AJ16" s="42"/>
      <c r="AK16" s="54"/>
      <c r="AL16" s="52"/>
      <c r="AM16" s="33">
        <f>COUNTIF(F7:AK36,"-")</f>
        <v>0</v>
      </c>
      <c r="AN16" s="33" t="s">
        <v>2</v>
      </c>
    </row>
    <row r="17" spans="2:40" ht="15" customHeight="1" x14ac:dyDescent="0.35">
      <c r="B17" s="27">
        <f t="shared" si="5"/>
        <v>11</v>
      </c>
      <c r="C17" s="21" t="str">
        <f>CONCATENATE(Liste!B15," ",Liste!C15)</f>
        <v xml:space="preserve"> </v>
      </c>
      <c r="D17" s="22" t="s">
        <v>2</v>
      </c>
      <c r="E17" s="23"/>
      <c r="F17" s="41"/>
      <c r="G17" s="46"/>
      <c r="H17" s="41"/>
      <c r="I17" s="46"/>
      <c r="J17" s="46"/>
      <c r="K17" s="41"/>
      <c r="L17" s="41"/>
      <c r="M17" s="46"/>
      <c r="N17" s="46"/>
      <c r="O17" s="41"/>
      <c r="P17" s="46"/>
      <c r="Q17" s="46"/>
      <c r="R17" s="41"/>
      <c r="S17" s="41"/>
      <c r="T17" s="46"/>
      <c r="U17" s="46"/>
      <c r="V17" s="41"/>
      <c r="W17" s="46"/>
      <c r="X17" s="46"/>
      <c r="Y17" s="41"/>
      <c r="Z17" s="41"/>
      <c r="AA17" s="46"/>
      <c r="AB17" s="46"/>
      <c r="AC17" s="41"/>
      <c r="AD17" s="46"/>
      <c r="AE17" s="46"/>
      <c r="AF17" s="41"/>
      <c r="AG17" s="41"/>
      <c r="AH17" s="46"/>
      <c r="AI17" s="46"/>
      <c r="AJ17" s="41"/>
      <c r="AK17" s="53"/>
      <c r="AL17" s="51"/>
      <c r="AM17" s="33">
        <f>COUNTIF(F7:AK36,"I")</f>
        <v>0</v>
      </c>
      <c r="AN17" s="33" t="s">
        <v>2</v>
      </c>
    </row>
    <row r="18" spans="2:40" ht="15" customHeight="1" x14ac:dyDescent="0.35">
      <c r="B18" s="27">
        <f t="shared" si="5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42"/>
      <c r="G18" s="47"/>
      <c r="H18" s="42"/>
      <c r="I18" s="47"/>
      <c r="J18" s="47"/>
      <c r="K18" s="42"/>
      <c r="L18" s="42"/>
      <c r="M18" s="47"/>
      <c r="N18" s="47"/>
      <c r="O18" s="42"/>
      <c r="P18" s="47"/>
      <c r="Q18" s="47"/>
      <c r="R18" s="42"/>
      <c r="S18" s="42"/>
      <c r="T18" s="48"/>
      <c r="U18" s="47"/>
      <c r="V18" s="42"/>
      <c r="W18" s="47"/>
      <c r="X18" s="47"/>
      <c r="Y18" s="42"/>
      <c r="Z18" s="42"/>
      <c r="AA18" s="47"/>
      <c r="AB18" s="47"/>
      <c r="AC18" s="42"/>
      <c r="AD18" s="47"/>
      <c r="AE18" s="47"/>
      <c r="AF18" s="42"/>
      <c r="AG18" s="42"/>
      <c r="AH18" s="47"/>
      <c r="AI18" s="47"/>
      <c r="AJ18" s="42"/>
      <c r="AK18" s="54"/>
      <c r="AL18" s="52"/>
      <c r="AN18" s="33" t="s">
        <v>2</v>
      </c>
    </row>
    <row r="19" spans="2:40" ht="15" customHeight="1" x14ac:dyDescent="0.35">
      <c r="B19" s="27">
        <f t="shared" si="5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41"/>
      <c r="G19" s="46"/>
      <c r="H19" s="41"/>
      <c r="I19" s="46"/>
      <c r="J19" s="46"/>
      <c r="K19" s="41"/>
      <c r="L19" s="41"/>
      <c r="M19" s="46"/>
      <c r="N19" s="46"/>
      <c r="O19" s="41"/>
      <c r="P19" s="46"/>
      <c r="Q19" s="46"/>
      <c r="R19" s="41"/>
      <c r="S19" s="41"/>
      <c r="T19" s="46"/>
      <c r="U19" s="46"/>
      <c r="V19" s="41"/>
      <c r="W19" s="46"/>
      <c r="X19" s="46"/>
      <c r="Y19" s="41"/>
      <c r="Z19" s="41"/>
      <c r="AA19" s="46"/>
      <c r="AB19" s="46"/>
      <c r="AC19" s="41"/>
      <c r="AD19" s="46"/>
      <c r="AE19" s="46"/>
      <c r="AF19" s="41"/>
      <c r="AG19" s="41"/>
      <c r="AH19" s="46"/>
      <c r="AI19" s="46"/>
      <c r="AJ19" s="41"/>
      <c r="AK19" s="53"/>
      <c r="AL19" s="51"/>
      <c r="AM19" s="33"/>
    </row>
    <row r="20" spans="2:40" ht="15" customHeight="1" x14ac:dyDescent="0.35">
      <c r="B20" s="27">
        <f t="shared" si="5"/>
        <v>14</v>
      </c>
      <c r="C20" s="40" t="str">
        <f>CONCATENATE(Liste!B18," ",Liste!C18)</f>
        <v xml:space="preserve"> </v>
      </c>
      <c r="D20" s="5" t="s">
        <v>2</v>
      </c>
      <c r="E20" s="3"/>
      <c r="F20" s="41"/>
      <c r="G20" s="47"/>
      <c r="H20" s="41"/>
      <c r="I20" s="47"/>
      <c r="J20" s="47"/>
      <c r="K20" s="42"/>
      <c r="L20" s="42"/>
      <c r="M20" s="47"/>
      <c r="N20" s="47"/>
      <c r="O20" s="41"/>
      <c r="P20" s="47"/>
      <c r="Q20" s="47"/>
      <c r="R20" s="42"/>
      <c r="S20" s="42"/>
      <c r="T20" s="47"/>
      <c r="U20" s="47"/>
      <c r="V20" s="41"/>
      <c r="W20" s="47"/>
      <c r="X20" s="47"/>
      <c r="Y20" s="42"/>
      <c r="Z20" s="42"/>
      <c r="AA20" s="47"/>
      <c r="AB20" s="47"/>
      <c r="AC20" s="41"/>
      <c r="AD20" s="47"/>
      <c r="AE20" s="47"/>
      <c r="AF20" s="42"/>
      <c r="AG20" s="42"/>
      <c r="AH20" s="47"/>
      <c r="AI20" s="47"/>
      <c r="AJ20" s="42"/>
      <c r="AK20" s="54"/>
      <c r="AL20" s="52"/>
    </row>
    <row r="21" spans="2:40" ht="15" customHeight="1" x14ac:dyDescent="0.35">
      <c r="B21" s="27">
        <f t="shared" si="5"/>
        <v>15</v>
      </c>
      <c r="C21" s="21" t="str">
        <f>CONCATENATE(Liste!B19," ",Liste!C19)</f>
        <v xml:space="preserve"> </v>
      </c>
      <c r="D21" s="22" t="s">
        <v>2</v>
      </c>
      <c r="E21" s="23"/>
      <c r="F21" s="42"/>
      <c r="G21" s="46"/>
      <c r="H21" s="42"/>
      <c r="I21" s="46"/>
      <c r="J21" s="46"/>
      <c r="K21" s="41"/>
      <c r="L21" s="41"/>
      <c r="M21" s="46"/>
      <c r="N21" s="46"/>
      <c r="O21" s="42"/>
      <c r="P21" s="46"/>
      <c r="Q21" s="46"/>
      <c r="R21" s="41"/>
      <c r="S21" s="41"/>
      <c r="T21" s="46"/>
      <c r="U21" s="46"/>
      <c r="V21" s="42"/>
      <c r="W21" s="46"/>
      <c r="X21" s="46"/>
      <c r="Y21" s="41"/>
      <c r="Z21" s="41"/>
      <c r="AA21" s="46"/>
      <c r="AB21" s="46"/>
      <c r="AC21" s="42"/>
      <c r="AD21" s="46"/>
      <c r="AE21" s="46"/>
      <c r="AF21" s="41"/>
      <c r="AG21" s="41"/>
      <c r="AH21" s="46"/>
      <c r="AI21" s="46"/>
      <c r="AJ21" s="41"/>
      <c r="AK21" s="53"/>
      <c r="AL21" s="51"/>
    </row>
    <row r="22" spans="2:40" ht="15" customHeight="1" x14ac:dyDescent="0.35">
      <c r="B22" s="27">
        <f t="shared" si="5"/>
        <v>16</v>
      </c>
      <c r="C22" s="40" t="str">
        <f>CONCATENATE(Liste!B20," ",Liste!C20)</f>
        <v xml:space="preserve"> </v>
      </c>
      <c r="D22" s="5" t="s">
        <v>2</v>
      </c>
      <c r="E22" s="3"/>
      <c r="F22" s="42"/>
      <c r="G22" s="47"/>
      <c r="H22" s="42"/>
      <c r="I22" s="47"/>
      <c r="J22" s="47"/>
      <c r="K22" s="42"/>
      <c r="L22" s="42"/>
      <c r="M22" s="47"/>
      <c r="N22" s="47"/>
      <c r="O22" s="42"/>
      <c r="P22" s="47"/>
      <c r="Q22" s="47"/>
      <c r="R22" s="42"/>
      <c r="S22" s="42"/>
      <c r="T22" s="47"/>
      <c r="U22" s="47"/>
      <c r="V22" s="42"/>
      <c r="W22" s="47"/>
      <c r="X22" s="47"/>
      <c r="Y22" s="42"/>
      <c r="Z22" s="42"/>
      <c r="AA22" s="47"/>
      <c r="AB22" s="47"/>
      <c r="AC22" s="42"/>
      <c r="AD22" s="47"/>
      <c r="AE22" s="47"/>
      <c r="AF22" s="42"/>
      <c r="AG22" s="42"/>
      <c r="AH22" s="47"/>
      <c r="AI22" s="47"/>
      <c r="AJ22" s="42"/>
      <c r="AK22" s="54"/>
      <c r="AL22" s="52"/>
    </row>
    <row r="23" spans="2:40" ht="15" customHeight="1" x14ac:dyDescent="0.35">
      <c r="B23" s="27">
        <f t="shared" si="5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41"/>
      <c r="G23" s="46"/>
      <c r="H23" s="41"/>
      <c r="I23" s="46"/>
      <c r="J23" s="46"/>
      <c r="K23" s="41"/>
      <c r="L23" s="41"/>
      <c r="M23" s="46"/>
      <c r="N23" s="46"/>
      <c r="O23" s="41"/>
      <c r="P23" s="46"/>
      <c r="Q23" s="46"/>
      <c r="R23" s="41"/>
      <c r="S23" s="41"/>
      <c r="T23" s="46"/>
      <c r="U23" s="46"/>
      <c r="V23" s="41"/>
      <c r="W23" s="46"/>
      <c r="X23" s="46"/>
      <c r="Y23" s="41"/>
      <c r="Z23" s="41"/>
      <c r="AA23" s="46"/>
      <c r="AB23" s="46"/>
      <c r="AC23" s="41"/>
      <c r="AD23" s="46"/>
      <c r="AE23" s="46"/>
      <c r="AF23" s="41"/>
      <c r="AG23" s="41"/>
      <c r="AH23" s="46"/>
      <c r="AI23" s="46"/>
      <c r="AJ23" s="41"/>
      <c r="AK23" s="53"/>
      <c r="AL23" s="51"/>
    </row>
    <row r="24" spans="2:40" ht="15" customHeight="1" x14ac:dyDescent="0.35">
      <c r="B24" s="27">
        <f t="shared" si="5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42"/>
      <c r="G24" s="47"/>
      <c r="H24" s="42"/>
      <c r="I24" s="47"/>
      <c r="J24" s="47"/>
      <c r="K24" s="42"/>
      <c r="L24" s="42"/>
      <c r="M24" s="47"/>
      <c r="N24" s="47"/>
      <c r="O24" s="42"/>
      <c r="P24" s="47"/>
      <c r="Q24" s="47"/>
      <c r="R24" s="42"/>
      <c r="S24" s="42"/>
      <c r="T24" s="47"/>
      <c r="U24" s="47"/>
      <c r="V24" s="42"/>
      <c r="W24" s="47"/>
      <c r="X24" s="47"/>
      <c r="Y24" s="42"/>
      <c r="Z24" s="42"/>
      <c r="AA24" s="47"/>
      <c r="AB24" s="47"/>
      <c r="AC24" s="42"/>
      <c r="AD24" s="47"/>
      <c r="AE24" s="47"/>
      <c r="AF24" s="42"/>
      <c r="AG24" s="42"/>
      <c r="AH24" s="47"/>
      <c r="AI24" s="47"/>
      <c r="AJ24" s="42"/>
      <c r="AK24" s="54"/>
      <c r="AL24" s="52"/>
    </row>
    <row r="25" spans="2:40" ht="15" customHeight="1" x14ac:dyDescent="0.35">
      <c r="B25" s="27">
        <f t="shared" si="5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41"/>
      <c r="G25" s="46"/>
      <c r="H25" s="41"/>
      <c r="I25" s="46"/>
      <c r="J25" s="46"/>
      <c r="K25" s="41"/>
      <c r="L25" s="41"/>
      <c r="M25" s="46"/>
      <c r="N25" s="46"/>
      <c r="O25" s="41"/>
      <c r="P25" s="46"/>
      <c r="Q25" s="46"/>
      <c r="R25" s="41"/>
      <c r="S25" s="41"/>
      <c r="T25" s="46"/>
      <c r="U25" s="46"/>
      <c r="V25" s="41"/>
      <c r="W25" s="46"/>
      <c r="X25" s="46"/>
      <c r="Y25" s="41"/>
      <c r="Z25" s="41"/>
      <c r="AA25" s="46"/>
      <c r="AB25" s="46"/>
      <c r="AC25" s="41"/>
      <c r="AD25" s="46"/>
      <c r="AE25" s="46"/>
      <c r="AF25" s="41"/>
      <c r="AG25" s="41"/>
      <c r="AH25" s="46"/>
      <c r="AI25" s="46"/>
      <c r="AJ25" s="41"/>
      <c r="AK25" s="53"/>
      <c r="AL25" s="51"/>
    </row>
    <row r="26" spans="2:40" ht="15" customHeight="1" x14ac:dyDescent="0.35">
      <c r="B26" s="27">
        <f t="shared" si="5"/>
        <v>20</v>
      </c>
      <c r="C26" s="40" t="str">
        <f>CONCATENATE(Liste!B24," ",Liste!C24)</f>
        <v xml:space="preserve"> </v>
      </c>
      <c r="D26" s="5" t="s">
        <v>2</v>
      </c>
      <c r="E26" s="3"/>
      <c r="F26" s="42"/>
      <c r="G26" s="47"/>
      <c r="H26" s="42"/>
      <c r="I26" s="47"/>
      <c r="J26" s="47"/>
      <c r="K26" s="42"/>
      <c r="L26" s="42"/>
      <c r="M26" s="47"/>
      <c r="N26" s="47"/>
      <c r="O26" s="42"/>
      <c r="P26" s="47"/>
      <c r="Q26" s="47"/>
      <c r="R26" s="42"/>
      <c r="S26" s="42"/>
      <c r="T26" s="47"/>
      <c r="U26" s="47"/>
      <c r="V26" s="42"/>
      <c r="W26" s="47"/>
      <c r="X26" s="47"/>
      <c r="Y26" s="42"/>
      <c r="Z26" s="42"/>
      <c r="AA26" s="47"/>
      <c r="AB26" s="47"/>
      <c r="AC26" s="42"/>
      <c r="AD26" s="47"/>
      <c r="AE26" s="47"/>
      <c r="AF26" s="42"/>
      <c r="AG26" s="42"/>
      <c r="AH26" s="47"/>
      <c r="AI26" s="47"/>
      <c r="AJ26" s="42"/>
      <c r="AK26" s="54"/>
      <c r="AL26" s="52"/>
    </row>
    <row r="27" spans="2:40" ht="15" customHeight="1" x14ac:dyDescent="0.35">
      <c r="B27" s="27">
        <f t="shared" si="5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41"/>
      <c r="G27" s="46"/>
      <c r="H27" s="41"/>
      <c r="I27" s="46"/>
      <c r="J27" s="46"/>
      <c r="K27" s="41"/>
      <c r="L27" s="41"/>
      <c r="M27" s="46"/>
      <c r="N27" s="46"/>
      <c r="O27" s="41"/>
      <c r="P27" s="46"/>
      <c r="Q27" s="46"/>
      <c r="R27" s="41"/>
      <c r="S27" s="41"/>
      <c r="T27" s="46"/>
      <c r="U27" s="46"/>
      <c r="V27" s="41"/>
      <c r="W27" s="46"/>
      <c r="X27" s="46"/>
      <c r="Y27" s="41"/>
      <c r="Z27" s="41"/>
      <c r="AA27" s="46"/>
      <c r="AB27" s="46"/>
      <c r="AC27" s="41"/>
      <c r="AD27" s="46"/>
      <c r="AE27" s="46"/>
      <c r="AF27" s="41"/>
      <c r="AG27" s="41"/>
      <c r="AH27" s="46"/>
      <c r="AI27" s="46"/>
      <c r="AJ27" s="41"/>
      <c r="AK27" s="53"/>
      <c r="AL27" s="51"/>
    </row>
    <row r="28" spans="2:40" ht="15" customHeight="1" thickBot="1" x14ac:dyDescent="0.4">
      <c r="B28" s="27">
        <f t="shared" si="5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42"/>
      <c r="G28" s="47"/>
      <c r="H28" s="42"/>
      <c r="I28" s="47"/>
      <c r="J28" s="47"/>
      <c r="K28" s="42"/>
      <c r="L28" s="42"/>
      <c r="M28" s="47"/>
      <c r="N28" s="47"/>
      <c r="O28" s="42"/>
      <c r="P28" s="47"/>
      <c r="Q28" s="47"/>
      <c r="R28" s="42"/>
      <c r="S28" s="42"/>
      <c r="T28" s="47"/>
      <c r="U28" s="47"/>
      <c r="V28" s="42"/>
      <c r="W28" s="47"/>
      <c r="X28" s="47"/>
      <c r="Y28" s="42"/>
      <c r="Z28" s="42"/>
      <c r="AA28" s="47"/>
      <c r="AB28" s="47"/>
      <c r="AC28" s="42"/>
      <c r="AD28" s="47"/>
      <c r="AE28" s="47"/>
      <c r="AF28" s="42"/>
      <c r="AG28" s="42"/>
      <c r="AH28" s="47"/>
      <c r="AI28" s="47"/>
      <c r="AJ28" s="42"/>
      <c r="AK28" s="54"/>
      <c r="AL28" s="52"/>
    </row>
    <row r="29" spans="2:40" ht="15" customHeight="1" x14ac:dyDescent="0.35">
      <c r="B29" s="27">
        <f t="shared" si="5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41"/>
      <c r="G29" s="46"/>
      <c r="H29" s="41"/>
      <c r="I29" s="46"/>
      <c r="J29" s="46"/>
      <c r="K29" s="41"/>
      <c r="L29" s="41"/>
      <c r="M29" s="46"/>
      <c r="N29" s="46"/>
      <c r="O29" s="41"/>
      <c r="P29" s="46"/>
      <c r="Q29" s="46"/>
      <c r="R29" s="41"/>
      <c r="S29" s="41"/>
      <c r="T29" s="46"/>
      <c r="U29" s="46"/>
      <c r="V29" s="41"/>
      <c r="W29" s="46"/>
      <c r="X29" s="46"/>
      <c r="Y29" s="41"/>
      <c r="Z29" s="41"/>
      <c r="AA29" s="46"/>
      <c r="AB29" s="46"/>
      <c r="AC29" s="41"/>
      <c r="AD29" s="46"/>
      <c r="AE29" s="46"/>
      <c r="AF29" s="41"/>
      <c r="AG29" s="41"/>
      <c r="AH29" s="46"/>
      <c r="AI29" s="46"/>
      <c r="AJ29" s="41"/>
      <c r="AK29" s="53"/>
      <c r="AL29" s="51"/>
    </row>
    <row r="30" spans="2:40" ht="15" customHeight="1" thickBot="1" x14ac:dyDescent="0.4">
      <c r="B30" s="27">
        <f t="shared" si="5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42"/>
      <c r="G30" s="47"/>
      <c r="H30" s="42"/>
      <c r="I30" s="47"/>
      <c r="J30" s="47"/>
      <c r="K30" s="42"/>
      <c r="L30" s="42"/>
      <c r="M30" s="47"/>
      <c r="N30" s="47"/>
      <c r="O30" s="42"/>
      <c r="P30" s="47"/>
      <c r="Q30" s="47"/>
      <c r="R30" s="42"/>
      <c r="S30" s="42"/>
      <c r="T30" s="47"/>
      <c r="U30" s="47"/>
      <c r="V30" s="42"/>
      <c r="W30" s="47"/>
      <c r="X30" s="47"/>
      <c r="Y30" s="42"/>
      <c r="Z30" s="42"/>
      <c r="AA30" s="47"/>
      <c r="AB30" s="47"/>
      <c r="AC30" s="42"/>
      <c r="AD30" s="47"/>
      <c r="AE30" s="47"/>
      <c r="AF30" s="42"/>
      <c r="AG30" s="42"/>
      <c r="AH30" s="47"/>
      <c r="AI30" s="47"/>
      <c r="AJ30" s="42"/>
      <c r="AK30" s="54"/>
      <c r="AL30" s="52"/>
    </row>
    <row r="31" spans="2:40" ht="15" customHeight="1" x14ac:dyDescent="0.35">
      <c r="B31" s="27">
        <f t="shared" si="5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41"/>
      <c r="G31" s="46"/>
      <c r="H31" s="41"/>
      <c r="I31" s="46"/>
      <c r="J31" s="46"/>
      <c r="K31" s="41"/>
      <c r="L31" s="41"/>
      <c r="M31" s="46"/>
      <c r="N31" s="46"/>
      <c r="O31" s="41"/>
      <c r="P31" s="46"/>
      <c r="Q31" s="46"/>
      <c r="R31" s="41"/>
      <c r="S31" s="41"/>
      <c r="T31" s="46"/>
      <c r="U31" s="46"/>
      <c r="V31" s="41"/>
      <c r="W31" s="46"/>
      <c r="X31" s="46"/>
      <c r="Y31" s="41"/>
      <c r="Z31" s="41"/>
      <c r="AA31" s="46"/>
      <c r="AB31" s="46"/>
      <c r="AC31" s="41"/>
      <c r="AD31" s="46"/>
      <c r="AE31" s="46"/>
      <c r="AF31" s="41"/>
      <c r="AG31" s="41"/>
      <c r="AH31" s="46"/>
      <c r="AI31" s="46"/>
      <c r="AJ31" s="41"/>
      <c r="AK31" s="53"/>
      <c r="AL31" s="51"/>
    </row>
    <row r="32" spans="2:40" s="8" customFormat="1" ht="15" customHeight="1" thickBot="1" x14ac:dyDescent="0.4">
      <c r="B32" s="27">
        <f t="shared" si="5"/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42"/>
      <c r="G32" s="47"/>
      <c r="H32" s="42"/>
      <c r="I32" s="47"/>
      <c r="J32" s="47"/>
      <c r="K32" s="42"/>
      <c r="L32" s="42"/>
      <c r="M32" s="47"/>
      <c r="N32" s="47"/>
      <c r="O32" s="42"/>
      <c r="P32" s="47"/>
      <c r="Q32" s="47"/>
      <c r="R32" s="42"/>
      <c r="S32" s="42"/>
      <c r="T32" s="47"/>
      <c r="U32" s="47"/>
      <c r="V32" s="42"/>
      <c r="W32" s="47"/>
      <c r="X32" s="47"/>
      <c r="Y32" s="42"/>
      <c r="Z32" s="42"/>
      <c r="AA32" s="47"/>
      <c r="AB32" s="47"/>
      <c r="AC32" s="42"/>
      <c r="AD32" s="47"/>
      <c r="AE32" s="47"/>
      <c r="AF32" s="42"/>
      <c r="AG32" s="42"/>
      <c r="AH32" s="47"/>
      <c r="AI32" s="47"/>
      <c r="AJ32" s="42"/>
      <c r="AK32" s="54"/>
      <c r="AL32" s="52"/>
    </row>
    <row r="33" spans="2:38" s="8" customFormat="1" ht="15" customHeight="1" x14ac:dyDescent="0.35">
      <c r="B33" s="27">
        <f>B32+1</f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41"/>
      <c r="G33" s="46"/>
      <c r="H33" s="41"/>
      <c r="I33" s="46"/>
      <c r="J33" s="46"/>
      <c r="K33" s="41"/>
      <c r="L33" s="41"/>
      <c r="M33" s="46"/>
      <c r="N33" s="46"/>
      <c r="O33" s="41"/>
      <c r="P33" s="46"/>
      <c r="Q33" s="46"/>
      <c r="R33" s="41"/>
      <c r="S33" s="41"/>
      <c r="T33" s="46"/>
      <c r="U33" s="46"/>
      <c r="V33" s="41"/>
      <c r="W33" s="46"/>
      <c r="X33" s="46"/>
      <c r="Y33" s="41"/>
      <c r="Z33" s="41"/>
      <c r="AA33" s="46"/>
      <c r="AB33" s="46"/>
      <c r="AC33" s="41"/>
      <c r="AD33" s="46"/>
      <c r="AE33" s="46"/>
      <c r="AF33" s="41"/>
      <c r="AG33" s="41"/>
      <c r="AH33" s="46"/>
      <c r="AI33" s="46"/>
      <c r="AJ33" s="41"/>
      <c r="AK33" s="53"/>
      <c r="AL33" s="51"/>
    </row>
    <row r="34" spans="2:38" s="8" customFormat="1" ht="15" customHeight="1" thickBot="1" x14ac:dyDescent="0.4">
      <c r="B34" s="27">
        <f>B33+1</f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42"/>
      <c r="G34" s="47"/>
      <c r="H34" s="42"/>
      <c r="I34" s="47"/>
      <c r="J34" s="47"/>
      <c r="K34" s="42"/>
      <c r="L34" s="42"/>
      <c r="M34" s="47"/>
      <c r="N34" s="47"/>
      <c r="O34" s="42"/>
      <c r="P34" s="47"/>
      <c r="Q34" s="47"/>
      <c r="R34" s="42"/>
      <c r="S34" s="42"/>
      <c r="T34" s="47"/>
      <c r="U34" s="47"/>
      <c r="V34" s="42"/>
      <c r="W34" s="47"/>
      <c r="X34" s="47"/>
      <c r="Y34" s="42"/>
      <c r="Z34" s="42"/>
      <c r="AA34" s="47"/>
      <c r="AB34" s="47"/>
      <c r="AC34" s="42"/>
      <c r="AD34" s="47"/>
      <c r="AE34" s="47"/>
      <c r="AF34" s="42"/>
      <c r="AG34" s="42"/>
      <c r="AH34" s="47"/>
      <c r="AI34" s="47"/>
      <c r="AJ34" s="42"/>
      <c r="AK34" s="54"/>
      <c r="AL34" s="52"/>
    </row>
    <row r="35" spans="2:38" s="8" customFormat="1" ht="15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41"/>
      <c r="G35" s="46"/>
      <c r="H35" s="41"/>
      <c r="I35" s="46"/>
      <c r="J35" s="46"/>
      <c r="K35" s="41"/>
      <c r="L35" s="41"/>
      <c r="M35" s="46"/>
      <c r="N35" s="46"/>
      <c r="O35" s="41"/>
      <c r="P35" s="46"/>
      <c r="Q35" s="46"/>
      <c r="R35" s="41"/>
      <c r="S35" s="41"/>
      <c r="T35" s="46"/>
      <c r="U35" s="46"/>
      <c r="V35" s="41"/>
      <c r="W35" s="46"/>
      <c r="X35" s="46"/>
      <c r="Y35" s="41"/>
      <c r="Z35" s="41"/>
      <c r="AA35" s="46"/>
      <c r="AB35" s="46"/>
      <c r="AC35" s="41"/>
      <c r="AD35" s="46"/>
      <c r="AE35" s="46"/>
      <c r="AF35" s="41"/>
      <c r="AG35" s="41"/>
      <c r="AH35" s="46"/>
      <c r="AI35" s="46"/>
      <c r="AJ35" s="41"/>
      <c r="AK35" s="53"/>
      <c r="AL35" s="51"/>
    </row>
    <row r="36" spans="2:38" s="8" customFormat="1" ht="15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42"/>
      <c r="G36" s="47"/>
      <c r="H36" s="42"/>
      <c r="I36" s="47"/>
      <c r="J36" s="47"/>
      <c r="K36" s="42"/>
      <c r="L36" s="42"/>
      <c r="M36" s="47"/>
      <c r="N36" s="47"/>
      <c r="O36" s="42"/>
      <c r="P36" s="47"/>
      <c r="Q36" s="47"/>
      <c r="R36" s="42"/>
      <c r="S36" s="42"/>
      <c r="T36" s="47"/>
      <c r="U36" s="47"/>
      <c r="V36" s="42"/>
      <c r="W36" s="47"/>
      <c r="X36" s="47"/>
      <c r="Y36" s="42"/>
      <c r="Z36" s="42"/>
      <c r="AA36" s="47"/>
      <c r="AB36" s="47"/>
      <c r="AC36" s="42"/>
      <c r="AD36" s="47"/>
      <c r="AE36" s="47"/>
      <c r="AF36" s="42"/>
      <c r="AG36" s="42"/>
      <c r="AH36" s="47"/>
      <c r="AI36" s="47"/>
      <c r="AJ36" s="42"/>
      <c r="AK36" s="54"/>
      <c r="AL36" s="52"/>
    </row>
    <row r="37" spans="2:38" ht="18" customHeight="1" x14ac:dyDescent="0.35">
      <c r="C37" s="18" t="str">
        <f>"   I : absence le matin"</f>
        <v xml:space="preserve">   I : absence le matin</v>
      </c>
      <c r="D37" s="15"/>
      <c r="E37" s="15"/>
      <c r="F37" s="62" t="s">
        <v>26</v>
      </c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4"/>
      <c r="S37" s="133">
        <f>Liste!D35</f>
        <v>2</v>
      </c>
      <c r="T37" s="134"/>
      <c r="U37" s="135"/>
      <c r="V37" s="70"/>
      <c r="W37" s="71" t="s">
        <v>22</v>
      </c>
      <c r="X37" s="63"/>
      <c r="Y37" s="63"/>
      <c r="Z37" s="63"/>
      <c r="AA37" s="63"/>
      <c r="AB37" s="63"/>
      <c r="AC37" s="63"/>
      <c r="AD37" s="63"/>
      <c r="AE37" s="63"/>
      <c r="AF37" s="63"/>
      <c r="AG37" s="126">
        <f>2*AM15+AM16+AM17</f>
        <v>0</v>
      </c>
      <c r="AH37" s="127"/>
      <c r="AI37" s="128"/>
      <c r="AJ37" s="94"/>
      <c r="AK37" s="95"/>
      <c r="AL37" s="92" t="str">
        <f>Liste!B2</f>
        <v>Signature du directeur</v>
      </c>
    </row>
    <row r="38" spans="2:38" ht="18" customHeight="1" x14ac:dyDescent="0.35">
      <c r="C38" s="19" t="str">
        <f>"  - : absence l'après-midi"</f>
        <v xml:space="preserve">  - : absence l'après-midi</v>
      </c>
      <c r="D38" s="15"/>
      <c r="E38" s="15"/>
      <c r="F38" s="65" t="s">
        <v>24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66"/>
      <c r="S38" s="126">
        <f>SUM(F5:AK5)</f>
        <v>34</v>
      </c>
      <c r="T38" s="134"/>
      <c r="U38" s="135"/>
      <c r="V38" s="34"/>
      <c r="W38" s="16" t="s">
        <v>27</v>
      </c>
      <c r="X38" s="15"/>
      <c r="Y38" s="15"/>
      <c r="Z38" s="15"/>
      <c r="AA38" s="15"/>
      <c r="AB38" s="15"/>
      <c r="AC38" s="15"/>
      <c r="AD38" s="15"/>
      <c r="AE38" s="15"/>
      <c r="AF38" s="15"/>
      <c r="AG38" s="126">
        <f>S39-AG37</f>
        <v>68</v>
      </c>
      <c r="AH38" s="127"/>
      <c r="AI38" s="127"/>
      <c r="AJ38" s="127"/>
      <c r="AK38" s="128"/>
      <c r="AL38" s="61"/>
    </row>
    <row r="39" spans="2:38" ht="18" customHeight="1" x14ac:dyDescent="0.35">
      <c r="C39" s="20" t="str">
        <f>" + : absence la journée"</f>
        <v xml:space="preserve"> + : absence la journée</v>
      </c>
      <c r="D39" s="15"/>
      <c r="E39" s="15"/>
      <c r="F39" s="67" t="s">
        <v>25</v>
      </c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9"/>
      <c r="S39" s="133">
        <f>S37*S38</f>
        <v>68</v>
      </c>
      <c r="T39" s="134"/>
      <c r="U39" s="135"/>
      <c r="V39" s="72"/>
      <c r="W39" s="73" t="s">
        <v>23</v>
      </c>
      <c r="X39" s="68"/>
      <c r="Y39" s="68"/>
      <c r="Z39" s="68"/>
      <c r="AA39" s="68"/>
      <c r="AB39" s="68"/>
      <c r="AC39" s="68"/>
      <c r="AD39" s="68"/>
      <c r="AE39" s="68"/>
      <c r="AF39" s="68"/>
      <c r="AG39" s="120">
        <f>AG38/S39</f>
        <v>1</v>
      </c>
      <c r="AH39" s="121"/>
      <c r="AI39" s="121"/>
      <c r="AJ39" s="101"/>
      <c r="AK39" s="102"/>
      <c r="AL39" s="60"/>
    </row>
    <row r="40" spans="2:38" x14ac:dyDescent="0.35">
      <c r="C40" s="8"/>
    </row>
  </sheetData>
  <sheetProtection password="DDAF" sheet="1" selectLockedCells="1"/>
  <mergeCells count="10">
    <mergeCell ref="AG37:AI37"/>
    <mergeCell ref="AG38:AK38"/>
    <mergeCell ref="AG39:AI39"/>
    <mergeCell ref="C2:Y2"/>
    <mergeCell ref="AG2:AL2"/>
    <mergeCell ref="C4:C6"/>
    <mergeCell ref="AL4:AL6"/>
    <mergeCell ref="S39:U39"/>
    <mergeCell ref="S37:U37"/>
    <mergeCell ref="S38:U38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AV40"/>
  <sheetViews>
    <sheetView showGridLines="0" showRowColHeaders="0" showZeros="0" showOutlineSymbols="0" workbookViewId="0">
      <pane xSplit="5" ySplit="6" topLeftCell="F22" activePane="bottomRight" state="frozen"/>
      <selection activeCell="B2" sqref="B2:D2"/>
      <selection pane="topRight" activeCell="B2" sqref="B2:D2"/>
      <selection pane="bottomLeft" activeCell="B2" sqref="B2:D2"/>
      <selection pane="bottomRight" activeCell="G7" sqref="G7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7" width="2.88671875" style="1" customWidth="1"/>
    <col min="18" max="18" width="3.109375" style="1" customWidth="1"/>
    <col min="19" max="36" width="2.88671875" style="1" customWidth="1"/>
    <col min="37" max="37" width="24.77734375" style="1" customWidth="1"/>
    <col min="38" max="38" width="32.88671875" style="1" hidden="1" customWidth="1"/>
    <col min="39" max="39" width="11.44140625" style="1" hidden="1" customWidth="1"/>
    <col min="40" max="42" width="11.44140625" style="1" customWidth="1"/>
    <col min="43" max="46" width="3.5546875" style="1" hidden="1" customWidth="1"/>
    <col min="47" max="48" width="5" style="1" hidden="1" customWidth="1"/>
    <col min="49" max="49" width="5" style="1" customWidth="1"/>
    <col min="50" max="16384" width="11.44140625" style="1"/>
  </cols>
  <sheetData>
    <row r="1" spans="1:47" ht="30" customHeight="1" x14ac:dyDescent="0.35"/>
    <row r="2" spans="1:47" ht="20.399999999999999" customHeight="1" x14ac:dyDescent="0.35">
      <c r="A2" s="2"/>
      <c r="B2" s="25"/>
      <c r="C2" s="147" t="str">
        <f>Liste!B1</f>
        <v>CM1 M. ou Mme ……… Année scolaire 2019 - 2020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91"/>
      <c r="AA2" s="91"/>
      <c r="AB2" s="91"/>
      <c r="AC2" s="91"/>
      <c r="AD2" s="91"/>
      <c r="AE2" s="153" t="s">
        <v>35</v>
      </c>
      <c r="AF2" s="153"/>
      <c r="AG2" s="153"/>
      <c r="AH2" s="153"/>
      <c r="AI2" s="153"/>
      <c r="AJ2" s="153"/>
      <c r="AK2" s="153"/>
      <c r="AL2" s="17">
        <f>DATE(2011,10,1)</f>
        <v>40817</v>
      </c>
      <c r="AM2" s="11"/>
      <c r="AQ2" s="1" t="s">
        <v>16</v>
      </c>
      <c r="AR2" s="1" t="s">
        <v>17</v>
      </c>
      <c r="AT2" s="1" t="s">
        <v>18</v>
      </c>
      <c r="AU2" s="1" t="s">
        <v>19</v>
      </c>
    </row>
    <row r="3" spans="1:47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17">
        <f>DATE(2011,10,1)</f>
        <v>40817</v>
      </c>
      <c r="AM3" s="14"/>
    </row>
    <row r="4" spans="1:47" ht="16.5" customHeight="1" thickBot="1" x14ac:dyDescent="0.4">
      <c r="C4" s="137" t="s">
        <v>15</v>
      </c>
      <c r="F4" s="30" t="s">
        <v>2</v>
      </c>
      <c r="G4" s="10" t="s">
        <v>18</v>
      </c>
      <c r="H4" s="10" t="s">
        <v>19</v>
      </c>
      <c r="I4" s="30" t="s">
        <v>2</v>
      </c>
      <c r="J4" s="30" t="s">
        <v>2</v>
      </c>
      <c r="K4" s="30" t="s">
        <v>2</v>
      </c>
      <c r="L4" s="30" t="s">
        <v>2</v>
      </c>
      <c r="M4" s="30"/>
      <c r="N4" s="30"/>
      <c r="O4" s="30" t="s">
        <v>2</v>
      </c>
      <c r="P4" s="30"/>
      <c r="Q4" s="30" t="s">
        <v>2</v>
      </c>
      <c r="R4" s="30"/>
      <c r="S4" s="30"/>
      <c r="T4" s="30" t="s">
        <v>2</v>
      </c>
      <c r="U4" s="30"/>
      <c r="V4" s="30"/>
      <c r="W4" s="30"/>
      <c r="X4" s="30"/>
      <c r="Y4" s="30" t="s">
        <v>2</v>
      </c>
      <c r="Z4" s="30"/>
      <c r="AA4" s="30"/>
      <c r="AB4" s="30"/>
      <c r="AC4" s="30"/>
      <c r="AD4" s="30" t="s">
        <v>2</v>
      </c>
      <c r="AE4" s="30"/>
      <c r="AF4" s="30"/>
      <c r="AG4" s="30"/>
      <c r="AH4" s="30"/>
      <c r="AI4" s="30"/>
      <c r="AJ4" s="30"/>
      <c r="AK4" s="130" t="s">
        <v>21</v>
      </c>
      <c r="AL4" s="17">
        <f>DATE(2011,11,1)</f>
        <v>40848</v>
      </c>
    </row>
    <row r="5" spans="1:47" ht="10.5" hidden="1" customHeight="1" thickBot="1" x14ac:dyDescent="0.4">
      <c r="C5" s="138"/>
      <c r="F5" s="31">
        <f t="shared" ref="F5:K5" si="0">IF(OR(F4="L",F4="M",F4="J",F4="V"),2,0)</f>
        <v>0</v>
      </c>
      <c r="G5" s="13">
        <f t="shared" si="0"/>
        <v>2</v>
      </c>
      <c r="H5" s="13">
        <f t="shared" si="0"/>
        <v>2</v>
      </c>
      <c r="I5" s="31">
        <f t="shared" si="0"/>
        <v>0</v>
      </c>
      <c r="J5" s="31">
        <f t="shared" si="0"/>
        <v>0</v>
      </c>
      <c r="K5" s="31">
        <f t="shared" si="0"/>
        <v>0</v>
      </c>
      <c r="L5" s="31">
        <f t="shared" ref="L5:T5" si="1">IF(OR(L4="L",L4="M",L4="J",L4="V"),2,0)</f>
        <v>0</v>
      </c>
      <c r="M5" s="31">
        <f t="shared" si="1"/>
        <v>0</v>
      </c>
      <c r="N5" s="31">
        <f t="shared" si="1"/>
        <v>0</v>
      </c>
      <c r="O5" s="31">
        <f t="shared" si="1"/>
        <v>0</v>
      </c>
      <c r="P5" s="31">
        <f t="shared" si="1"/>
        <v>0</v>
      </c>
      <c r="Q5" s="31">
        <f t="shared" si="1"/>
        <v>0</v>
      </c>
      <c r="R5" s="31">
        <f t="shared" si="1"/>
        <v>0</v>
      </c>
      <c r="S5" s="31">
        <f t="shared" si="1"/>
        <v>0</v>
      </c>
      <c r="T5" s="31">
        <f t="shared" si="1"/>
        <v>0</v>
      </c>
      <c r="U5" s="31"/>
      <c r="V5" s="31"/>
      <c r="W5" s="31">
        <f>IF(OR(W4="L",W4="M",W4="J",W4="V"),2,0)</f>
        <v>0</v>
      </c>
      <c r="X5" s="31">
        <f>IF(OR(X4="L",X4="M",X4="J",X4="V"),2,0)</f>
        <v>0</v>
      </c>
      <c r="Y5" s="31">
        <f>IF(OR(Y4="L",Y4="M",Y4="J",Y4="V"),2,0)</f>
        <v>0</v>
      </c>
      <c r="Z5" s="31"/>
      <c r="AA5" s="31"/>
      <c r="AB5" s="31">
        <f>IF(OR(AB4="L",AB4="M",AB4="J",AB4="V"),2,0)</f>
        <v>0</v>
      </c>
      <c r="AC5" s="31">
        <f>IF(OR(AC4="L",AC4="M",AC4="J",AC4="V"),2,0)</f>
        <v>0</v>
      </c>
      <c r="AD5" s="31">
        <f>IF(OR(AD4="L",AD4="M",AD4="J",AD4="V"),2,0)</f>
        <v>0</v>
      </c>
      <c r="AE5" s="31"/>
      <c r="AF5" s="31"/>
      <c r="AG5" s="31"/>
      <c r="AH5" s="31"/>
      <c r="AI5" s="31">
        <f>IF(OR(AI4="L",AI4="M",AI4="J",AI4="V"),2,0)</f>
        <v>0</v>
      </c>
      <c r="AJ5" s="31">
        <f>IF(OR(AJ4="L",AJ4="M",AJ4="J",AJ4="V"),2,0)</f>
        <v>0</v>
      </c>
      <c r="AK5" s="131"/>
      <c r="AL5" s="4"/>
    </row>
    <row r="6" spans="1:47" ht="16.5" customHeight="1" thickBot="1" x14ac:dyDescent="0.4">
      <c r="C6" s="139"/>
      <c r="D6" s="9" t="s">
        <v>0</v>
      </c>
      <c r="E6" s="9"/>
      <c r="F6" s="32">
        <f t="shared" ref="F6:L6" si="2">E6+1</f>
        <v>1</v>
      </c>
      <c r="G6" s="12">
        <f t="shared" si="2"/>
        <v>2</v>
      </c>
      <c r="H6" s="12">
        <f t="shared" si="2"/>
        <v>3</v>
      </c>
      <c r="I6" s="32">
        <f t="shared" si="2"/>
        <v>4</v>
      </c>
      <c r="J6" s="32">
        <f t="shared" si="2"/>
        <v>5</v>
      </c>
      <c r="K6" s="32">
        <f t="shared" si="2"/>
        <v>6</v>
      </c>
      <c r="L6" s="32">
        <f t="shared" si="2"/>
        <v>7</v>
      </c>
      <c r="M6" s="32">
        <f t="shared" ref="M6:AJ6" si="3">L6+1</f>
        <v>8</v>
      </c>
      <c r="N6" s="32">
        <f t="shared" si="3"/>
        <v>9</v>
      </c>
      <c r="O6" s="32">
        <f t="shared" si="3"/>
        <v>10</v>
      </c>
      <c r="P6" s="32">
        <f t="shared" si="3"/>
        <v>11</v>
      </c>
      <c r="Q6" s="32">
        <f t="shared" si="3"/>
        <v>12</v>
      </c>
      <c r="R6" s="32">
        <f t="shared" si="3"/>
        <v>13</v>
      </c>
      <c r="S6" s="32">
        <f t="shared" si="3"/>
        <v>14</v>
      </c>
      <c r="T6" s="32">
        <f t="shared" si="3"/>
        <v>15</v>
      </c>
      <c r="U6" s="32">
        <f t="shared" si="3"/>
        <v>16</v>
      </c>
      <c r="V6" s="32">
        <f t="shared" si="3"/>
        <v>17</v>
      </c>
      <c r="W6" s="32">
        <f t="shared" si="3"/>
        <v>18</v>
      </c>
      <c r="X6" s="32">
        <f t="shared" si="3"/>
        <v>19</v>
      </c>
      <c r="Y6" s="32">
        <f t="shared" si="3"/>
        <v>20</v>
      </c>
      <c r="Z6" s="32">
        <f t="shared" si="3"/>
        <v>21</v>
      </c>
      <c r="AA6" s="32">
        <f t="shared" si="3"/>
        <v>22</v>
      </c>
      <c r="AB6" s="32">
        <f t="shared" si="3"/>
        <v>23</v>
      </c>
      <c r="AC6" s="32">
        <f t="shared" si="3"/>
        <v>24</v>
      </c>
      <c r="AD6" s="32">
        <f t="shared" si="3"/>
        <v>25</v>
      </c>
      <c r="AE6" s="32">
        <f t="shared" si="3"/>
        <v>26</v>
      </c>
      <c r="AF6" s="32">
        <f t="shared" si="3"/>
        <v>27</v>
      </c>
      <c r="AG6" s="32">
        <f t="shared" si="3"/>
        <v>28</v>
      </c>
      <c r="AH6" s="32">
        <f>AG6+1</f>
        <v>29</v>
      </c>
      <c r="AI6" s="32">
        <f t="shared" si="3"/>
        <v>30</v>
      </c>
      <c r="AJ6" s="32">
        <f t="shared" si="3"/>
        <v>31</v>
      </c>
      <c r="AK6" s="132"/>
      <c r="AL6" s="17">
        <f>DATE(2011,12,1)</f>
        <v>40878</v>
      </c>
    </row>
    <row r="7" spans="1:47" ht="15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41"/>
      <c r="G7" s="46"/>
      <c r="H7" s="46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58"/>
      <c r="AL7" s="17">
        <f>DATE(2012,1,1)</f>
        <v>40909</v>
      </c>
    </row>
    <row r="8" spans="1:47" ht="15" customHeight="1" x14ac:dyDescent="0.35">
      <c r="B8" s="27">
        <f t="shared" ref="B8:B32" si="4">B7+1</f>
        <v>2</v>
      </c>
      <c r="C8" s="40" t="str">
        <f>CONCATENATE(Liste!B6," ",Liste!C6)</f>
        <v>Nom2 Prénom2</v>
      </c>
      <c r="D8" s="5">
        <v>90</v>
      </c>
      <c r="E8" s="3"/>
      <c r="F8" s="42"/>
      <c r="G8" s="47"/>
      <c r="H8" s="47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59"/>
      <c r="AL8" s="17">
        <f>DATE(2012,2,1)</f>
        <v>40940</v>
      </c>
    </row>
    <row r="9" spans="1:47" ht="15" customHeight="1" x14ac:dyDescent="0.35">
      <c r="B9" s="27">
        <f t="shared" si="4"/>
        <v>3</v>
      </c>
      <c r="C9" s="21" t="str">
        <f>CONCATENATE(Liste!B7," ",Liste!C7)</f>
        <v xml:space="preserve"> </v>
      </c>
      <c r="D9" s="22" t="s">
        <v>2</v>
      </c>
      <c r="E9" s="23"/>
      <c r="F9" s="41"/>
      <c r="G9" s="46"/>
      <c r="H9" s="46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58"/>
      <c r="AL9" s="17">
        <f>DATE(2012,3,1)</f>
        <v>40969</v>
      </c>
    </row>
    <row r="10" spans="1:47" ht="15" customHeight="1" x14ac:dyDescent="0.35">
      <c r="B10" s="27">
        <f t="shared" si="4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42"/>
      <c r="G10" s="47"/>
      <c r="H10" s="47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59"/>
      <c r="AL10" s="17">
        <f>DATE(2012,4,1)</f>
        <v>41000</v>
      </c>
    </row>
    <row r="11" spans="1:47" ht="15" customHeight="1" x14ac:dyDescent="0.35">
      <c r="B11" s="27">
        <f t="shared" si="4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41"/>
      <c r="G11" s="46"/>
      <c r="H11" s="46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58"/>
      <c r="AL11" s="17">
        <f>DATE(2012,5,1)</f>
        <v>41030</v>
      </c>
    </row>
    <row r="12" spans="1:47" ht="15" customHeight="1" x14ac:dyDescent="0.35">
      <c r="B12" s="27">
        <f t="shared" si="4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42"/>
      <c r="G12" s="47"/>
      <c r="H12" s="47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59"/>
      <c r="AL12" s="17">
        <f>DATE(2012,6,1)</f>
        <v>41061</v>
      </c>
    </row>
    <row r="13" spans="1:47" ht="15" customHeight="1" x14ac:dyDescent="0.35">
      <c r="B13" s="27">
        <f t="shared" si="4"/>
        <v>7</v>
      </c>
      <c r="C13" s="21" t="str">
        <f>CONCATENATE(Liste!B11," ",Liste!C11)</f>
        <v xml:space="preserve"> </v>
      </c>
      <c r="D13" s="22" t="s">
        <v>2</v>
      </c>
      <c r="E13" s="23"/>
      <c r="F13" s="41"/>
      <c r="G13" s="46"/>
      <c r="H13" s="46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58"/>
      <c r="AL13" s="17">
        <f>DATE(2012,7,1)</f>
        <v>41091</v>
      </c>
    </row>
    <row r="14" spans="1:47" ht="15" customHeight="1" x14ac:dyDescent="0.35">
      <c r="B14" s="27">
        <f t="shared" si="4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42"/>
      <c r="G14" s="47"/>
      <c r="H14" s="47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59"/>
    </row>
    <row r="15" spans="1:47" ht="15" customHeight="1" x14ac:dyDescent="0.35">
      <c r="B15" s="27">
        <f t="shared" si="4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41"/>
      <c r="G15" s="46"/>
      <c r="H15" s="46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58"/>
    </row>
    <row r="16" spans="1:47" ht="15" customHeight="1" x14ac:dyDescent="0.35">
      <c r="B16" s="27">
        <f t="shared" si="4"/>
        <v>10</v>
      </c>
      <c r="C16" s="40" t="str">
        <f>CONCATENATE(Liste!B14," ",Liste!C14)</f>
        <v xml:space="preserve"> </v>
      </c>
      <c r="D16" s="5" t="s">
        <v>1</v>
      </c>
      <c r="E16" s="3"/>
      <c r="F16" s="42"/>
      <c r="G16" s="47"/>
      <c r="H16" s="47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59"/>
      <c r="AL16" s="1">
        <f>COUNTIF(F7:AJ36,"+")</f>
        <v>0</v>
      </c>
    </row>
    <row r="17" spans="2:38" ht="15" customHeight="1" x14ac:dyDescent="0.35">
      <c r="B17" s="27">
        <f t="shared" si="4"/>
        <v>11</v>
      </c>
      <c r="C17" s="21" t="str">
        <f>CONCATENATE(Liste!B15," ",Liste!C15)</f>
        <v xml:space="preserve"> </v>
      </c>
      <c r="D17" s="22" t="s">
        <v>2</v>
      </c>
      <c r="E17" s="23"/>
      <c r="F17" s="41"/>
      <c r="G17" s="46"/>
      <c r="H17" s="46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58"/>
      <c r="AL17" s="1">
        <f>COUNTIF(F7:AJ36,"I")</f>
        <v>0</v>
      </c>
    </row>
    <row r="18" spans="2:38" ht="15" customHeight="1" x14ac:dyDescent="0.35">
      <c r="B18" s="27">
        <f t="shared" si="4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42"/>
      <c r="G18" s="47"/>
      <c r="H18" s="47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59"/>
      <c r="AL18" s="1">
        <f>COUNTIF(F7:AJ36,"-")</f>
        <v>0</v>
      </c>
    </row>
    <row r="19" spans="2:38" ht="15" customHeight="1" x14ac:dyDescent="0.35">
      <c r="B19" s="27">
        <f t="shared" si="4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41"/>
      <c r="G19" s="46"/>
      <c r="H19" s="46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58"/>
    </row>
    <row r="20" spans="2:38" ht="15" customHeight="1" x14ac:dyDescent="0.35">
      <c r="B20" s="27">
        <f t="shared" si="4"/>
        <v>14</v>
      </c>
      <c r="C20" s="40" t="str">
        <f>CONCATENATE(Liste!B18," ",Liste!C18)</f>
        <v xml:space="preserve"> </v>
      </c>
      <c r="D20" s="5" t="s">
        <v>2</v>
      </c>
      <c r="E20" s="3"/>
      <c r="F20" s="41"/>
      <c r="G20" s="47"/>
      <c r="H20" s="47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59"/>
    </row>
    <row r="21" spans="2:38" ht="15" customHeight="1" x14ac:dyDescent="0.35">
      <c r="B21" s="27">
        <f t="shared" si="4"/>
        <v>15</v>
      </c>
      <c r="C21" s="21" t="str">
        <f>CONCATENATE(Liste!B19," ",Liste!C19)</f>
        <v xml:space="preserve"> </v>
      </c>
      <c r="D21" s="22" t="s">
        <v>2</v>
      </c>
      <c r="E21" s="23"/>
      <c r="F21" s="42"/>
      <c r="G21" s="46"/>
      <c r="H21" s="46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58"/>
    </row>
    <row r="22" spans="2:38" ht="15" customHeight="1" x14ac:dyDescent="0.35">
      <c r="B22" s="27">
        <f t="shared" si="4"/>
        <v>16</v>
      </c>
      <c r="C22" s="40" t="str">
        <f>CONCATENATE(Liste!B20," ",Liste!C20)</f>
        <v xml:space="preserve"> </v>
      </c>
      <c r="D22" s="5" t="s">
        <v>2</v>
      </c>
      <c r="E22" s="3"/>
      <c r="F22" s="42"/>
      <c r="G22" s="47"/>
      <c r="H22" s="47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59"/>
    </row>
    <row r="23" spans="2:38" ht="15" customHeight="1" x14ac:dyDescent="0.35">
      <c r="B23" s="27">
        <f t="shared" si="4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41"/>
      <c r="G23" s="46"/>
      <c r="H23" s="46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58"/>
    </row>
    <row r="24" spans="2:38" ht="15" customHeight="1" x14ac:dyDescent="0.35">
      <c r="B24" s="27">
        <f t="shared" si="4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42"/>
      <c r="G24" s="47"/>
      <c r="H24" s="47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59"/>
    </row>
    <row r="25" spans="2:38" ht="15" customHeight="1" x14ac:dyDescent="0.35">
      <c r="B25" s="27">
        <f t="shared" si="4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41"/>
      <c r="G25" s="46"/>
      <c r="H25" s="46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58"/>
    </row>
    <row r="26" spans="2:38" ht="15" customHeight="1" x14ac:dyDescent="0.35">
      <c r="B26" s="27">
        <f t="shared" si="4"/>
        <v>20</v>
      </c>
      <c r="C26" s="40" t="str">
        <f>CONCATENATE(Liste!B24," ",Liste!C24)</f>
        <v xml:space="preserve"> </v>
      </c>
      <c r="D26" s="5" t="s">
        <v>2</v>
      </c>
      <c r="E26" s="3"/>
      <c r="F26" s="42"/>
      <c r="G26" s="47"/>
      <c r="H26" s="47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59"/>
    </row>
    <row r="27" spans="2:38" ht="15" customHeight="1" x14ac:dyDescent="0.35">
      <c r="B27" s="27">
        <f t="shared" si="4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41"/>
      <c r="G27" s="46"/>
      <c r="H27" s="46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58"/>
    </row>
    <row r="28" spans="2:38" ht="15" customHeight="1" thickBot="1" x14ac:dyDescent="0.4">
      <c r="B28" s="27">
        <f t="shared" si="4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42"/>
      <c r="G28" s="47"/>
      <c r="H28" s="47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59"/>
    </row>
    <row r="29" spans="2:38" ht="15" customHeight="1" x14ac:dyDescent="0.35">
      <c r="B29" s="27">
        <f t="shared" si="4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41"/>
      <c r="G29" s="46"/>
      <c r="H29" s="46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58"/>
    </row>
    <row r="30" spans="2:38" ht="15" customHeight="1" thickBot="1" x14ac:dyDescent="0.4">
      <c r="B30" s="27">
        <f t="shared" si="4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42"/>
      <c r="G30" s="47"/>
      <c r="H30" s="47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59"/>
    </row>
    <row r="31" spans="2:38" ht="15" customHeight="1" x14ac:dyDescent="0.35">
      <c r="B31" s="27">
        <f t="shared" si="4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41"/>
      <c r="G31" s="46"/>
      <c r="H31" s="46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58"/>
    </row>
    <row r="32" spans="2:38" s="8" customFormat="1" ht="15" customHeight="1" thickBot="1" x14ac:dyDescent="0.4">
      <c r="B32" s="27">
        <f t="shared" si="4"/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42"/>
      <c r="G32" s="47"/>
      <c r="H32" s="47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59"/>
    </row>
    <row r="33" spans="2:37" s="8" customFormat="1" ht="15" customHeight="1" x14ac:dyDescent="0.35">
      <c r="B33" s="27">
        <f>B32+1</f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41"/>
      <c r="G33" s="46"/>
      <c r="H33" s="46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58"/>
    </row>
    <row r="34" spans="2:37" s="8" customFormat="1" ht="15" customHeight="1" thickBot="1" x14ac:dyDescent="0.4">
      <c r="B34" s="27">
        <f>B33+1</f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42"/>
      <c r="G34" s="47"/>
      <c r="H34" s="47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59"/>
    </row>
    <row r="35" spans="2:37" s="8" customFormat="1" ht="15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41"/>
      <c r="G35" s="46"/>
      <c r="H35" s="46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58"/>
    </row>
    <row r="36" spans="2:37" s="8" customFormat="1" ht="15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42"/>
      <c r="G36" s="47"/>
      <c r="H36" s="47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59"/>
    </row>
    <row r="37" spans="2:37" ht="18" customHeight="1" x14ac:dyDescent="0.35">
      <c r="C37" s="18" t="str">
        <f>"   I : absence le matin"</f>
        <v xml:space="preserve">   I : absence le matin</v>
      </c>
      <c r="D37" s="15"/>
      <c r="E37" s="15"/>
      <c r="F37" s="62" t="s">
        <v>26</v>
      </c>
      <c r="G37" s="71"/>
      <c r="H37" s="63"/>
      <c r="I37" s="63"/>
      <c r="J37" s="63"/>
      <c r="K37" s="63"/>
      <c r="L37" s="63"/>
      <c r="M37" s="63"/>
      <c r="N37" s="63"/>
      <c r="O37" s="63"/>
      <c r="P37" s="63"/>
      <c r="Q37" s="64"/>
      <c r="R37" s="143">
        <f>Liste!D35</f>
        <v>2</v>
      </c>
      <c r="S37" s="141"/>
      <c r="T37" s="142"/>
      <c r="U37" s="71" t="s">
        <v>22</v>
      </c>
      <c r="V37" s="63"/>
      <c r="W37" s="63"/>
      <c r="X37" s="63"/>
      <c r="Y37" s="63"/>
      <c r="Z37" s="63"/>
      <c r="AA37" s="63"/>
      <c r="AB37" s="63"/>
      <c r="AC37" s="63"/>
      <c r="AD37" s="63"/>
      <c r="AE37" s="64"/>
      <c r="AF37" s="143">
        <f>2*AL16+AL17+AL18</f>
        <v>0</v>
      </c>
      <c r="AG37" s="141"/>
      <c r="AH37" s="141"/>
      <c r="AI37" s="141"/>
      <c r="AJ37" s="142"/>
      <c r="AK37" s="92" t="str">
        <f>Liste!B2</f>
        <v>Signature du directeur</v>
      </c>
    </row>
    <row r="38" spans="2:37" ht="18" customHeight="1" x14ac:dyDescent="0.35">
      <c r="C38" s="19" t="str">
        <f>"  - : absence l'après-midi"</f>
        <v xml:space="preserve">  - : absence l'après-midi</v>
      </c>
      <c r="D38" s="15"/>
      <c r="E38" s="15"/>
      <c r="F38" s="65" t="s">
        <v>24</v>
      </c>
      <c r="G38" s="16"/>
      <c r="H38" s="15"/>
      <c r="I38" s="15"/>
      <c r="J38" s="15"/>
      <c r="K38" s="15"/>
      <c r="L38" s="15"/>
      <c r="M38" s="15"/>
      <c r="N38" s="15"/>
      <c r="O38" s="15"/>
      <c r="P38" s="15"/>
      <c r="Q38" s="66"/>
      <c r="R38" s="140">
        <f>SUM(F5:AJ5)</f>
        <v>4</v>
      </c>
      <c r="S38" s="154"/>
      <c r="T38" s="155"/>
      <c r="U38" s="16" t="s">
        <v>27</v>
      </c>
      <c r="V38" s="15"/>
      <c r="W38" s="15"/>
      <c r="X38" s="15"/>
      <c r="Y38" s="15"/>
      <c r="Z38" s="15"/>
      <c r="AA38" s="15"/>
      <c r="AB38" s="15"/>
      <c r="AC38" s="15"/>
      <c r="AD38" s="15"/>
      <c r="AE38" s="66"/>
      <c r="AF38" s="143">
        <f>R39-AF37</f>
        <v>8</v>
      </c>
      <c r="AG38" s="141"/>
      <c r="AH38" s="141"/>
      <c r="AI38" s="141"/>
      <c r="AJ38" s="142"/>
      <c r="AK38" s="61"/>
    </row>
    <row r="39" spans="2:37" ht="18" customHeight="1" x14ac:dyDescent="0.35">
      <c r="C39" s="20" t="str">
        <f>" + : absence la journée"</f>
        <v xml:space="preserve"> + : absence la journée</v>
      </c>
      <c r="D39" s="15"/>
      <c r="E39" s="15"/>
      <c r="F39" s="67" t="s">
        <v>25</v>
      </c>
      <c r="G39" s="73"/>
      <c r="H39" s="68"/>
      <c r="I39" s="68"/>
      <c r="J39" s="68"/>
      <c r="K39" s="68"/>
      <c r="L39" s="68"/>
      <c r="M39" s="68"/>
      <c r="N39" s="68"/>
      <c r="O39" s="68"/>
      <c r="P39" s="68"/>
      <c r="Q39" s="69"/>
      <c r="R39" s="143">
        <f>R37*R38</f>
        <v>8</v>
      </c>
      <c r="S39" s="141"/>
      <c r="T39" s="142"/>
      <c r="U39" s="73" t="s">
        <v>23</v>
      </c>
      <c r="V39" s="68"/>
      <c r="W39" s="68"/>
      <c r="X39" s="68"/>
      <c r="Y39" s="68"/>
      <c r="Z39" s="68"/>
      <c r="AA39" s="68"/>
      <c r="AB39" s="68"/>
      <c r="AC39" s="68"/>
      <c r="AD39" s="68"/>
      <c r="AE39" s="69"/>
      <c r="AF39" s="144">
        <f>AF38/R39</f>
        <v>1</v>
      </c>
      <c r="AG39" s="145"/>
      <c r="AH39" s="145"/>
      <c r="AI39" s="145"/>
      <c r="AJ39" s="146"/>
      <c r="AK39" s="60"/>
    </row>
    <row r="40" spans="2:37" x14ac:dyDescent="0.35">
      <c r="C40" s="8"/>
    </row>
  </sheetData>
  <sheetProtection password="DDAF" sheet="1" selectLockedCells="1"/>
  <mergeCells count="10">
    <mergeCell ref="R39:T39"/>
    <mergeCell ref="AF38:AJ38"/>
    <mergeCell ref="AF39:AJ39"/>
    <mergeCell ref="AE2:AK2"/>
    <mergeCell ref="C4:C6"/>
    <mergeCell ref="AK4:AK6"/>
    <mergeCell ref="AF37:AJ37"/>
    <mergeCell ref="C2:Y2"/>
    <mergeCell ref="R37:T37"/>
    <mergeCell ref="R38:T38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r:id="rId1"/>
  <headerFooter alignWithMargins="0">
    <oddFooter>&amp;COdile Aubert - Le Prof 2.0 - http://www.saintpauldevence.info/leprof2.0/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indexed="27"/>
  </sheetPr>
  <dimension ref="C1:P10"/>
  <sheetViews>
    <sheetView showGridLines="0" showRowColHeaders="0" showZeros="0" tabSelected="1" showRuler="0" showOutlineSymbols="0" showWhiteSpace="0" zoomScaleNormal="100" workbookViewId="0">
      <selection activeCell="B2" sqref="B2:D2"/>
    </sheetView>
  </sheetViews>
  <sheetFormatPr baseColWidth="10" defaultColWidth="8.88671875" defaultRowHeight="13.2" x14ac:dyDescent="0.25"/>
  <cols>
    <col min="1" max="1" width="2" style="36" customWidth="1"/>
    <col min="2" max="2" width="1.6640625" style="36" customWidth="1"/>
    <col min="3" max="3" width="4.109375" style="36" hidden="1" customWidth="1"/>
    <col min="4" max="4" width="19.6640625" style="36" customWidth="1"/>
    <col min="5" max="15" width="8.109375" style="36" customWidth="1"/>
    <col min="16" max="16" width="12.44140625" style="36" customWidth="1"/>
    <col min="17" max="16384" width="8.88671875" style="36"/>
  </cols>
  <sheetData>
    <row r="1" spans="4:16" ht="31.95" customHeight="1" x14ac:dyDescent="0.25"/>
    <row r="2" spans="4:16" ht="31.95" customHeight="1" x14ac:dyDescent="0.25">
      <c r="E2" s="156" t="str">
        <f>Liste!B1</f>
        <v>CM1 M. ou Mme ……… Année scolaire 2019 - 2020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3" spans="4:16" ht="26.4" customHeight="1" x14ac:dyDescent="0.25"/>
    <row r="4" spans="4:16" ht="40.200000000000003" customHeight="1" x14ac:dyDescent="0.25">
      <c r="D4" s="37"/>
      <c r="E4" s="93" t="s">
        <v>36</v>
      </c>
      <c r="F4" s="93" t="s">
        <v>37</v>
      </c>
      <c r="G4" s="93" t="s">
        <v>38</v>
      </c>
      <c r="H4" s="93" t="s">
        <v>39</v>
      </c>
      <c r="I4" s="93" t="s">
        <v>40</v>
      </c>
      <c r="J4" s="93" t="s">
        <v>41</v>
      </c>
      <c r="K4" s="93" t="s">
        <v>31</v>
      </c>
      <c r="L4" s="93" t="s">
        <v>32</v>
      </c>
      <c r="M4" s="93" t="s">
        <v>33</v>
      </c>
      <c r="N4" s="93" t="s">
        <v>34</v>
      </c>
      <c r="O4" s="93" t="s">
        <v>42</v>
      </c>
      <c r="P4" s="84" t="s">
        <v>72</v>
      </c>
    </row>
    <row r="5" spans="4:16" ht="37.200000000000003" customHeight="1" x14ac:dyDescent="0.25">
      <c r="D5" s="78" t="s">
        <v>43</v>
      </c>
      <c r="E5" s="38">
        <f>Sept!S37</f>
        <v>2</v>
      </c>
      <c r="F5" s="38">
        <f>Oct.!Q36</f>
        <v>2</v>
      </c>
      <c r="G5" s="38">
        <f>Nov.!S37</f>
        <v>2</v>
      </c>
      <c r="H5" s="38">
        <f>Déc.!S37</f>
        <v>2</v>
      </c>
      <c r="I5" s="38">
        <f>Jan.!S36</f>
        <v>2</v>
      </c>
      <c r="J5" s="38">
        <f>Fév.!S37</f>
        <v>2</v>
      </c>
      <c r="K5" s="38">
        <f>Mars!S37</f>
        <v>2</v>
      </c>
      <c r="L5" s="38">
        <f>Avril!Q37</f>
        <v>2</v>
      </c>
      <c r="M5" s="38">
        <f>Mai!S37</f>
        <v>2</v>
      </c>
      <c r="N5" s="38">
        <f>Juin!S37</f>
        <v>2</v>
      </c>
      <c r="O5" s="38">
        <f>Juil.!R37</f>
        <v>2</v>
      </c>
      <c r="P5" s="76">
        <f>INT(SUM(E5:O5)/11)</f>
        <v>2</v>
      </c>
    </row>
    <row r="6" spans="4:16" ht="37.200000000000003" customHeight="1" x14ac:dyDescent="0.25">
      <c r="D6" s="82" t="s">
        <v>44</v>
      </c>
      <c r="E6" s="80">
        <f>Sept!S38</f>
        <v>34</v>
      </c>
      <c r="F6" s="80">
        <f>Oct.!Q37</f>
        <v>22</v>
      </c>
      <c r="G6" s="80">
        <f>Nov.!S38</f>
        <v>28</v>
      </c>
      <c r="H6" s="80">
        <f>Déc.!S38</f>
        <v>24</v>
      </c>
      <c r="I6" s="80">
        <f>Jan.!S37</f>
        <v>32</v>
      </c>
      <c r="J6" s="80">
        <f>Fév.!S38</f>
        <v>16</v>
      </c>
      <c r="K6" s="80">
        <f>Mars!S38</f>
        <v>36</v>
      </c>
      <c r="L6" s="80">
        <f>Avril!Q38</f>
        <v>18</v>
      </c>
      <c r="M6" s="80">
        <f>Mai!S38</f>
        <v>26</v>
      </c>
      <c r="N6" s="80">
        <f>Juin!S38</f>
        <v>34</v>
      </c>
      <c r="O6" s="80">
        <f>Juil.!R38</f>
        <v>4</v>
      </c>
      <c r="P6" s="80">
        <f>SUM(E6:O6)</f>
        <v>274</v>
      </c>
    </row>
    <row r="7" spans="4:16" ht="37.200000000000003" customHeight="1" x14ac:dyDescent="0.25">
      <c r="D7" s="79" t="s">
        <v>45</v>
      </c>
      <c r="E7" s="38">
        <f>Sept!S39</f>
        <v>68</v>
      </c>
      <c r="F7" s="38">
        <f>Oct.!Q38</f>
        <v>44</v>
      </c>
      <c r="G7" s="38">
        <f>Nov.!S39</f>
        <v>56</v>
      </c>
      <c r="H7" s="38">
        <f>Déc.!S39</f>
        <v>48</v>
      </c>
      <c r="I7" s="38">
        <f>Jan.!S38</f>
        <v>64</v>
      </c>
      <c r="J7" s="38">
        <f>Fév.!S39</f>
        <v>32</v>
      </c>
      <c r="K7" s="38">
        <f>Mars!S39</f>
        <v>72</v>
      </c>
      <c r="L7" s="38">
        <f>Avril!Q39</f>
        <v>36</v>
      </c>
      <c r="M7" s="38">
        <f>Mai!S39</f>
        <v>52</v>
      </c>
      <c r="N7" s="38">
        <f>Juin!S39</f>
        <v>68</v>
      </c>
      <c r="O7" s="38">
        <f>Juil.!R39</f>
        <v>8</v>
      </c>
      <c r="P7" s="76">
        <f>SUM(E7:O7)</f>
        <v>548</v>
      </c>
    </row>
    <row r="8" spans="4:16" ht="37.200000000000003" customHeight="1" x14ac:dyDescent="0.25">
      <c r="D8" s="82" t="s">
        <v>46</v>
      </c>
      <c r="E8" s="80">
        <f>Sept!AG37</f>
        <v>0</v>
      </c>
      <c r="F8" s="80">
        <f>Oct.!AF36</f>
        <v>0</v>
      </c>
      <c r="G8" s="83">
        <f>Nov.!AG37</f>
        <v>0</v>
      </c>
      <c r="H8" s="80">
        <f>Déc.!AH37</f>
        <v>0</v>
      </c>
      <c r="I8" s="80">
        <f>Jan.!AH36</f>
        <v>0</v>
      </c>
      <c r="J8" s="80">
        <f>Fév.!AH37</f>
        <v>0</v>
      </c>
      <c r="K8" s="80">
        <f>Mars!AH37</f>
        <v>0</v>
      </c>
      <c r="L8" s="83">
        <f>Avril!AF37</f>
        <v>0</v>
      </c>
      <c r="M8" s="80">
        <f>Mai!AH37</f>
        <v>0</v>
      </c>
      <c r="N8" s="80">
        <f>Juin!AG37</f>
        <v>0</v>
      </c>
      <c r="O8" s="83">
        <f>Juil.!AF37</f>
        <v>0</v>
      </c>
      <c r="P8" s="80">
        <f>SUM(E8:O8)</f>
        <v>0</v>
      </c>
    </row>
    <row r="9" spans="4:16" ht="37.200000000000003" customHeight="1" x14ac:dyDescent="0.25">
      <c r="D9" s="78" t="s">
        <v>27</v>
      </c>
      <c r="E9" s="39">
        <f>Sept!AG38</f>
        <v>68</v>
      </c>
      <c r="F9" s="38">
        <f>Oct.!AF37</f>
        <v>44</v>
      </c>
      <c r="G9" s="38">
        <f>Nov.!AG38</f>
        <v>56</v>
      </c>
      <c r="H9" s="39">
        <f>Déc.!AH38</f>
        <v>48</v>
      </c>
      <c r="I9" s="39">
        <f>Jan.!AH37</f>
        <v>64</v>
      </c>
      <c r="J9" s="39">
        <f>Fév.!AH38</f>
        <v>32</v>
      </c>
      <c r="K9" s="39">
        <f>Mars!AH38</f>
        <v>72</v>
      </c>
      <c r="L9" s="38">
        <f>Avril!AF38</f>
        <v>36</v>
      </c>
      <c r="M9" s="39">
        <f>Mai!AH38</f>
        <v>52</v>
      </c>
      <c r="N9" s="39">
        <f>Juin!AG38</f>
        <v>68</v>
      </c>
      <c r="O9" s="38">
        <f>Juil.!AF38</f>
        <v>8</v>
      </c>
      <c r="P9" s="77">
        <f>SUM(E9:O9)</f>
        <v>548</v>
      </c>
    </row>
    <row r="10" spans="4:16" ht="37.200000000000003" customHeight="1" x14ac:dyDescent="0.25">
      <c r="D10" s="82" t="s">
        <v>47</v>
      </c>
      <c r="E10" s="81">
        <f>Sept!AH39</f>
        <v>0</v>
      </c>
      <c r="F10" s="81">
        <f>Oct.!AF38</f>
        <v>1</v>
      </c>
      <c r="G10" s="81">
        <f>Nov.!AG39</f>
        <v>1</v>
      </c>
      <c r="H10" s="81">
        <f>Déc.!AH39</f>
        <v>1</v>
      </c>
      <c r="I10" s="81">
        <f>Jan.!AH38</f>
        <v>1</v>
      </c>
      <c r="J10" s="81">
        <f>Fév.!AH39</f>
        <v>1</v>
      </c>
      <c r="K10" s="81">
        <f>Mars!AH39</f>
        <v>1</v>
      </c>
      <c r="L10" s="81">
        <f>Avril!AF39</f>
        <v>1</v>
      </c>
      <c r="M10" s="81">
        <f>Mai!AH39</f>
        <v>1</v>
      </c>
      <c r="N10" s="81">
        <f>Juin!AG39</f>
        <v>1</v>
      </c>
      <c r="O10" s="81">
        <f>Juil.!AF39</f>
        <v>1</v>
      </c>
      <c r="P10" s="81">
        <f>P9/P7</f>
        <v>1</v>
      </c>
    </row>
  </sheetData>
  <sheetProtection password="DDAF" sheet="1" selectLockedCells="1" selectUnlockedCells="1"/>
  <mergeCells count="1">
    <mergeCell ref="E2:P2"/>
  </mergeCells>
  <phoneticPr fontId="5" type="noConversion"/>
  <pageMargins left="0.23622047244094491" right="0.23622047244094491" top="0" bottom="0" header="0.31496062992125984" footer="0.31496062992125984"/>
  <pageSetup paperSize="9" orientation="landscape" r:id="rId1"/>
  <headerFooter alignWithMargins="0">
    <oddFooter>&amp;COdile Aubert - Le Prof 2.0 - http://www.saintpauldevence.info/leprof2.0/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AB39"/>
  <sheetViews>
    <sheetView showGridLines="0" showRowColHeaders="0" showRuler="0" showWhiteSpace="0" zoomScaleNormal="100" workbookViewId="0">
      <selection activeCell="B2" sqref="B2:R2"/>
    </sheetView>
  </sheetViews>
  <sheetFormatPr baseColWidth="10" defaultColWidth="11.44140625" defaultRowHeight="20.399999999999999" x14ac:dyDescent="0.35"/>
  <cols>
    <col min="1" max="1" width="0.5546875" style="1" customWidth="1"/>
    <col min="2" max="2" width="2.88671875" style="26" customWidth="1"/>
    <col min="3" max="3" width="25.109375" style="1" customWidth="1"/>
    <col min="4" max="4" width="17" style="1" hidden="1" customWidth="1"/>
    <col min="5" max="5" width="6" style="1" hidden="1" customWidth="1"/>
    <col min="6" max="16" width="7.6640625" style="1" customWidth="1"/>
    <col min="17" max="17" width="2.88671875" style="1" hidden="1" customWidth="1"/>
    <col min="18" max="18" width="28.109375" style="74" customWidth="1"/>
    <col min="19" max="19" width="32.88671875" style="1" hidden="1" customWidth="1"/>
    <col min="20" max="20" width="11.44140625" style="1" hidden="1" customWidth="1"/>
    <col min="21" max="23" width="11.44140625" style="1" customWidth="1"/>
    <col min="24" max="27" width="3.5546875" style="1" hidden="1" customWidth="1"/>
    <col min="28" max="28" width="5" style="1" hidden="1" customWidth="1"/>
    <col min="29" max="30" width="5" style="1" customWidth="1"/>
    <col min="31" max="16384" width="11.44140625" style="1"/>
  </cols>
  <sheetData>
    <row r="1" spans="1:28" ht="3.75" customHeight="1" x14ac:dyDescent="0.35"/>
    <row r="2" spans="1:28" ht="27" customHeight="1" x14ac:dyDescent="0.35">
      <c r="A2" s="2"/>
      <c r="B2" s="25"/>
      <c r="C2" s="161" t="str">
        <f>Liste!B1</f>
        <v>CM1 M. ou Mme ……… Année scolaire 2019 - 2020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7">
        <f>DATE(2011,9,1)</f>
        <v>40787</v>
      </c>
      <c r="T2" s="11"/>
      <c r="X2" s="1" t="s">
        <v>16</v>
      </c>
      <c r="Y2" s="1" t="s">
        <v>17</v>
      </c>
      <c r="AA2" s="1" t="s">
        <v>18</v>
      </c>
      <c r="AB2" s="1" t="s">
        <v>19</v>
      </c>
    </row>
    <row r="3" spans="1:28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75"/>
      <c r="S3" s="17">
        <f>DATE(2011,10,1)</f>
        <v>40817</v>
      </c>
      <c r="T3" s="14"/>
    </row>
    <row r="4" spans="1:28" ht="14.25" customHeight="1" thickBot="1" x14ac:dyDescent="0.4">
      <c r="C4" s="137" t="s">
        <v>15</v>
      </c>
      <c r="F4" s="158" t="s">
        <v>52</v>
      </c>
      <c r="G4" s="158" t="s">
        <v>53</v>
      </c>
      <c r="H4" s="158" t="s">
        <v>54</v>
      </c>
      <c r="I4" s="158" t="s">
        <v>55</v>
      </c>
      <c r="J4" s="158" t="s">
        <v>56</v>
      </c>
      <c r="K4" s="158" t="s">
        <v>57</v>
      </c>
      <c r="L4" s="158" t="s">
        <v>58</v>
      </c>
      <c r="M4" s="158" t="s">
        <v>59</v>
      </c>
      <c r="N4" s="158" t="s">
        <v>60</v>
      </c>
      <c r="O4" s="158" t="s">
        <v>61</v>
      </c>
      <c r="P4" s="158" t="s">
        <v>62</v>
      </c>
      <c r="Q4" s="30"/>
      <c r="R4" s="130" t="s">
        <v>63</v>
      </c>
      <c r="S4" s="17">
        <f>DATE(2011,11,1)</f>
        <v>40848</v>
      </c>
    </row>
    <row r="5" spans="1:28" ht="20.399999999999999" hidden="1" customHeight="1" x14ac:dyDescent="0.35">
      <c r="C5" s="138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31">
        <f>IF(OR(Q4="L",Q4="M",Q4="J",Q4="V"),2,0)</f>
        <v>0</v>
      </c>
      <c r="R5" s="131"/>
      <c r="S5" s="4"/>
    </row>
    <row r="6" spans="1:28" ht="3" customHeight="1" thickBot="1" x14ac:dyDescent="0.4">
      <c r="C6" s="139"/>
      <c r="D6" s="9" t="s">
        <v>0</v>
      </c>
      <c r="E6" s="9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32" t="s">
        <v>2</v>
      </c>
      <c r="R6" s="132"/>
      <c r="S6" s="17">
        <f>DATE(2011,12,1)</f>
        <v>40878</v>
      </c>
    </row>
    <row r="7" spans="1:28" ht="18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85">
        <f>COUNTIF(Sept!$F7:$AJ7,"I")+COUNTIF(Sept!$F7:$AJ7,"-")+2*COUNTIF(Sept!$F7:$AJ7,"+")</f>
        <v>0</v>
      </c>
      <c r="G7" s="85">
        <f>COUNTIF(Oct.!$F6:$AJ6,"I")+COUNTIF(Oct.!$F6:$AJ6,"-")+2*COUNTIF(Oct.!$F6:$AJ6,"+")</f>
        <v>0</v>
      </c>
      <c r="H7" s="85">
        <f>COUNTIF(Nov.!F7:AI7,"I")+COUNTIF(Nov.!$F7:$AJ7,"-")+2*COUNTIF(Nov.!$F7:$AJ7,"+")</f>
        <v>0</v>
      </c>
      <c r="I7" s="85">
        <f>COUNTIF(Déc.!G7:AJ7,"I")+COUNTIF(Déc.!$F7:$AJ7,"-")+2*COUNTIF(Déc.!$F7:$AJ7,"+")</f>
        <v>0</v>
      </c>
      <c r="J7" s="85">
        <f>COUNTIF(Jan.!H6:AK6,"I")+COUNTIF(Jan.!$F6:$AH6,"-")+2*COUNTIF(Jan.!$F6:$AH6,"+")</f>
        <v>0</v>
      </c>
      <c r="K7" s="85">
        <f>COUNTIF(Fév.!I7:AL7,"I")+COUNTIF(Fév.!$F7:$AJ7,"-")+2*COUNTIF(Fév.!$F7:$AJ7,"+")</f>
        <v>0</v>
      </c>
      <c r="L7" s="85">
        <f>COUNTIF(Mars!J7:AM7,"I")+COUNTIF(Mars!$F7:$AJ7,"-")+2*COUNTIF(Mars!$F7:$AJ7,"+")</f>
        <v>0</v>
      </c>
      <c r="M7" s="85">
        <f>COUNTIF(Avril!K7:AN7,"I")+COUNTIF(Avril!$F7:$AJ7,"-")+2*COUNTIF(Avril!$F7:$AJ7,"+")</f>
        <v>0</v>
      </c>
      <c r="N7" s="85">
        <f>COUNTIF(Mai!L7:AO7,"I")+COUNTIF(Mai!$F7:$AJ7,"-")+2*COUNTIF(Mai!$F7:$AJ7,"+")</f>
        <v>0</v>
      </c>
      <c r="O7" s="85">
        <f>COUNTIF(Juin!M7:AP7,"I")+COUNTIF(Juin!$F7:$AJ7,"-")+2*COUNTIF(Juin!$F7:$AJ7,"+")</f>
        <v>0</v>
      </c>
      <c r="P7" s="85">
        <f>COUNTIF(Juil.!N7:AR7,"I")+COUNTIF(Juil.!$F7:$AK7,"-")+2*COUNTIF(Juil.!$F7:$AK7,"+")</f>
        <v>0</v>
      </c>
      <c r="Q7" s="86"/>
      <c r="R7" s="85">
        <f t="shared" ref="R7:R36" si="0">SUM(F7:P7)</f>
        <v>0</v>
      </c>
      <c r="S7" s="17">
        <f>DATE(2012,1,1)</f>
        <v>40909</v>
      </c>
    </row>
    <row r="8" spans="1:28" ht="18" customHeight="1" x14ac:dyDescent="0.35">
      <c r="B8" s="27">
        <f t="shared" ref="B8:B32" si="1">B7+1</f>
        <v>2</v>
      </c>
      <c r="C8" s="40" t="str">
        <f>CONCATENATE(Liste!B6," ",Liste!C6)</f>
        <v>Nom2 Prénom2</v>
      </c>
      <c r="D8" s="5">
        <v>90</v>
      </c>
      <c r="E8" s="3"/>
      <c r="F8" s="87">
        <f>COUNTIF(Sept!$F8:$AJ8,"I")+COUNTIF(Sept!$F8:$AJ8,"-")+2*COUNTIF(Sept!$F8:$AJ8,"+")</f>
        <v>0</v>
      </c>
      <c r="G8" s="87">
        <f>COUNTIF(Oct.!$F7:$AJ7,"I")+COUNTIF(Oct.!$F7:$AJ7,"-")+2*COUNTIF(Oct.!$F7:$AJ7,"+")</f>
        <v>0</v>
      </c>
      <c r="H8" s="87">
        <f>COUNTIF(Nov.!F8:AI8,"I")+COUNTIF(Nov.!$F8:$AJ8,"-")+2*COUNTIF(Nov.!$F8:$AJ8,"+")</f>
        <v>0</v>
      </c>
      <c r="I8" s="87">
        <f>COUNTIF(Déc.!G8:AJ8,"I")+COUNTIF(Déc.!$F8:$AJ8,"-")+2*COUNTIF(Déc.!$F8:$AJ8,"+")</f>
        <v>0</v>
      </c>
      <c r="J8" s="87">
        <f>COUNTIF(Jan.!H7:AK7,"I")+COUNTIF(Jan.!$F7:$AH7,"-")+2*COUNTIF(Jan.!$F7:$AH7,"+")</f>
        <v>0</v>
      </c>
      <c r="K8" s="87">
        <f>COUNTIF(Fév.!I8:AL8,"I")+COUNTIF(Fév.!$F8:$AJ8,"-")+2*COUNTIF(Fév.!$F8:$AJ8,"+")</f>
        <v>0</v>
      </c>
      <c r="L8" s="87">
        <f>COUNTIF(Mars!J8:AM8,"I")+COUNTIF(Mars!$F8:$AJ8,"-")+2*COUNTIF(Mars!$F8:$AJ8,"+")</f>
        <v>0</v>
      </c>
      <c r="M8" s="87">
        <f>COUNTIF(Avril!K8:AN8,"I")+COUNTIF(Avril!$F8:$AJ8,"-")+2*COUNTIF(Avril!$F8:$AJ8,"+")</f>
        <v>0</v>
      </c>
      <c r="N8" s="87">
        <f>COUNTIF(Mai!L8:AO8,"I")+COUNTIF(Mai!$F8:$AJ8,"-")+2*COUNTIF(Mai!$F8:$AJ8,"+")</f>
        <v>0</v>
      </c>
      <c r="O8" s="87">
        <f>COUNTIF(Juin!M8:AP8,"I")+COUNTIF(Juin!$F8:$AJ8,"-")+2*COUNTIF(Juin!$F8:$AJ8,"+")</f>
        <v>0</v>
      </c>
      <c r="P8" s="87">
        <f>COUNTIF(Juil.!N8:AR8,"I")+COUNTIF(Juil.!$F8:$AK8,"-")+2*COUNTIF(Juil.!$F8:$AK8,"+")</f>
        <v>0</v>
      </c>
      <c r="Q8" s="88"/>
      <c r="R8" s="89">
        <f t="shared" si="0"/>
        <v>0</v>
      </c>
      <c r="S8" s="17">
        <f>DATE(2012,2,1)</f>
        <v>40940</v>
      </c>
    </row>
    <row r="9" spans="1:28" ht="18" customHeight="1" x14ac:dyDescent="0.35">
      <c r="B9" s="27">
        <f t="shared" si="1"/>
        <v>3</v>
      </c>
      <c r="C9" s="21" t="str">
        <f>CONCATENATE(Liste!B7," ",Liste!C7)</f>
        <v xml:space="preserve"> </v>
      </c>
      <c r="D9" s="22" t="s">
        <v>2</v>
      </c>
      <c r="E9" s="23"/>
      <c r="F9" s="85">
        <f>COUNTIF(Sept!$F9:$AJ9,"I")+COUNTIF(Sept!$F9:$AJ9,"-")+2*COUNTIF(Sept!$F9:$AJ9,"+")</f>
        <v>0</v>
      </c>
      <c r="G9" s="85">
        <f>COUNTIF(Oct.!$F8:$AJ8,"I")+COUNTIF(Oct.!$F8:$AJ8,"-")+2*COUNTIF(Oct.!$F8:$AJ8,"+")</f>
        <v>0</v>
      </c>
      <c r="H9" s="85">
        <f>COUNTIF(Nov.!F9:AI9,"I")+COUNTIF(Nov.!$F9:$AJ9,"-")+2*COUNTIF(Nov.!$F9:$AJ9,"+")</f>
        <v>0</v>
      </c>
      <c r="I9" s="85">
        <f>COUNTIF(Déc.!G9:AJ9,"I")+COUNTIF(Déc.!$F9:$AJ9,"-")+2*COUNTIF(Déc.!$F9:$AJ9,"+")</f>
        <v>0</v>
      </c>
      <c r="J9" s="85">
        <f>COUNTIF(Jan.!H8:AK8,"I")+COUNTIF(Jan.!$F8:$AH8,"-")+2*COUNTIF(Jan.!$F8:$AH8,"+")</f>
        <v>0</v>
      </c>
      <c r="K9" s="85">
        <f>COUNTIF(Fév.!I9:AL9,"I")+COUNTIF(Fév.!$F9:$AJ9,"-")+2*COUNTIF(Fév.!$F9:$AJ9,"+")</f>
        <v>0</v>
      </c>
      <c r="L9" s="85">
        <f>COUNTIF(Mars!J9:AM9,"I")+COUNTIF(Mars!$F9:$AJ9,"-")+2*COUNTIF(Mars!$F9:$AJ9,"+")</f>
        <v>0</v>
      </c>
      <c r="M9" s="85">
        <f>COUNTIF(Avril!K9:AN9,"I")+COUNTIF(Avril!$F9:$AJ9,"-")+2*COUNTIF(Avril!$F9:$AJ9,"+")</f>
        <v>0</v>
      </c>
      <c r="N9" s="85">
        <f>COUNTIF(Mai!L9:AO9,"I")+COUNTIF(Mai!$F9:$AJ9,"-")+2*COUNTIF(Mai!$F9:$AJ9,"+")</f>
        <v>0</v>
      </c>
      <c r="O9" s="85">
        <f>COUNTIF(Juin!M9:AP9,"I")+COUNTIF(Juin!$F9:$AJ9,"-")+2*COUNTIF(Juin!$F9:$AJ9,"+")</f>
        <v>0</v>
      </c>
      <c r="P9" s="85">
        <f>COUNTIF(Juil.!N9:AR9,"I")+COUNTIF(Juil.!$F9:$AK9,"-")+2*COUNTIF(Juil.!$F9:$AK9,"+")</f>
        <v>0</v>
      </c>
      <c r="Q9" s="86"/>
      <c r="R9" s="85">
        <f t="shared" si="0"/>
        <v>0</v>
      </c>
      <c r="S9" s="17">
        <f>DATE(2012,3,1)</f>
        <v>40969</v>
      </c>
    </row>
    <row r="10" spans="1:28" ht="18" customHeight="1" x14ac:dyDescent="0.35">
      <c r="B10" s="27">
        <f t="shared" si="1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87">
        <f>COUNTIF(Sept!$F10:$AJ10,"I")+COUNTIF(Sept!$F10:$AJ10,"-")+2*COUNTIF(Sept!$F10:$AJ10,"+")</f>
        <v>0</v>
      </c>
      <c r="G10" s="87">
        <f>COUNTIF(Oct.!$F9:$AJ9,"I")+COUNTIF(Oct.!$F9:$AJ9,"-")+2*COUNTIF(Oct.!$F9:$AJ9,"+")</f>
        <v>0</v>
      </c>
      <c r="H10" s="87">
        <f>COUNTIF(Nov.!F10:AI10,"I")+COUNTIF(Nov.!$F10:$AJ10,"-")+2*COUNTIF(Nov.!$F10:$AJ10,"+")</f>
        <v>0</v>
      </c>
      <c r="I10" s="87">
        <f>COUNTIF(Déc.!G10:AJ10,"I")+COUNTIF(Déc.!$F10:$AJ10,"-")+2*COUNTIF(Déc.!$F10:$AJ10,"+")</f>
        <v>0</v>
      </c>
      <c r="J10" s="87">
        <f>COUNTIF(Jan.!H9:AK9,"I")+COUNTIF(Jan.!$F9:$AH9,"-")+2*COUNTIF(Jan.!$F9:$AH9,"+")</f>
        <v>0</v>
      </c>
      <c r="K10" s="87">
        <f>COUNTIF(Fév.!I10:AL10,"I")+COUNTIF(Fév.!$F10:$AJ10,"-")+2*COUNTIF(Fév.!$F10:$AJ10,"+")</f>
        <v>0</v>
      </c>
      <c r="L10" s="87">
        <f>COUNTIF(Mars!J10:AM10,"I")+COUNTIF(Mars!$F10:$AJ10,"-")+2*COUNTIF(Mars!$F10:$AJ10,"+")</f>
        <v>0</v>
      </c>
      <c r="M10" s="87">
        <f>COUNTIF(Avril!K10:AN10,"I")+COUNTIF(Avril!$F10:$AJ10,"-")+2*COUNTIF(Avril!$F10:$AJ10,"+")</f>
        <v>0</v>
      </c>
      <c r="N10" s="87">
        <f>COUNTIF(Mai!L10:AO10,"I")+COUNTIF(Mai!$F10:$AJ10,"-")+2*COUNTIF(Mai!$F10:$AJ10,"+")</f>
        <v>0</v>
      </c>
      <c r="O10" s="87">
        <f>COUNTIF(Juin!M10:AP10,"I")+COUNTIF(Juin!$F10:$AJ10,"-")+2*COUNTIF(Juin!$F10:$AJ10,"+")</f>
        <v>0</v>
      </c>
      <c r="P10" s="87">
        <f>COUNTIF(Juil.!N10:AR10,"I")+COUNTIF(Juil.!$F10:$AK10,"-")+2*COUNTIF(Juil.!$F10:$AK10,"+")</f>
        <v>0</v>
      </c>
      <c r="Q10" s="88"/>
      <c r="R10" s="89">
        <f t="shared" si="0"/>
        <v>0</v>
      </c>
      <c r="S10" s="17">
        <f>DATE(2012,4,1)</f>
        <v>41000</v>
      </c>
    </row>
    <row r="11" spans="1:28" ht="18" customHeight="1" x14ac:dyDescent="0.35">
      <c r="B11" s="27">
        <f t="shared" si="1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85">
        <f>COUNTIF(Sept!$F11:$AJ11,"I")+COUNTIF(Sept!$F11:$AJ11,"-")+2*COUNTIF(Sept!$F11:$AJ11,"+")</f>
        <v>0</v>
      </c>
      <c r="G11" s="85">
        <f>COUNTIF(Oct.!$F10:$AJ10,"I")+COUNTIF(Oct.!$F10:$AJ10,"-")+2*COUNTIF(Oct.!$F10:$AJ10,"+")</f>
        <v>0</v>
      </c>
      <c r="H11" s="85">
        <f>COUNTIF(Nov.!F11:AI11,"I")+COUNTIF(Nov.!$F11:$AJ11,"-")+2*COUNTIF(Nov.!$F11:$AJ11,"+")</f>
        <v>0</v>
      </c>
      <c r="I11" s="85">
        <f>COUNTIF(Déc.!G11:AJ11,"I")+COUNTIF(Déc.!$F11:$AJ11,"-")+2*COUNTIF(Déc.!$F11:$AJ11,"+")</f>
        <v>0</v>
      </c>
      <c r="J11" s="85">
        <f>COUNTIF(Jan.!H10:AK10,"I")+COUNTIF(Jan.!$F10:$AH10,"-")+2*COUNTIF(Jan.!$F10:$AH10,"+")</f>
        <v>0</v>
      </c>
      <c r="K11" s="85">
        <f>COUNTIF(Fév.!I11:AL11,"I")+COUNTIF(Fév.!$F11:$AJ11,"-")+2*COUNTIF(Fév.!$F11:$AJ11,"+")</f>
        <v>0</v>
      </c>
      <c r="L11" s="85">
        <f>COUNTIF(Mars!J11:AM11,"I")+COUNTIF(Mars!$F11:$AJ11,"-")+2*COUNTIF(Mars!$F11:$AJ11,"+")</f>
        <v>0</v>
      </c>
      <c r="M11" s="85">
        <f>COUNTIF(Avril!K11:AN11,"I")+COUNTIF(Avril!$F11:$AJ11,"-")+2*COUNTIF(Avril!$F11:$AJ11,"+")</f>
        <v>0</v>
      </c>
      <c r="N11" s="85">
        <f>COUNTIF(Mai!L11:AO11,"I")+COUNTIF(Mai!$F11:$AJ11,"-")+2*COUNTIF(Mai!$F11:$AJ11,"+")</f>
        <v>0</v>
      </c>
      <c r="O11" s="85">
        <f>COUNTIF(Juin!M11:AP11,"I")+COUNTIF(Juin!$F11:$AJ11,"-")+2*COUNTIF(Juin!$F11:$AJ11,"+")</f>
        <v>0</v>
      </c>
      <c r="P11" s="85">
        <f>COUNTIF(Juil.!N11:AR11,"I")+COUNTIF(Juil.!$F11:$AK11,"-")+2*COUNTIF(Juil.!$F11:$AK11,"+")</f>
        <v>0</v>
      </c>
      <c r="Q11" s="86"/>
      <c r="R11" s="85">
        <f t="shared" si="0"/>
        <v>0</v>
      </c>
      <c r="S11" s="17">
        <f>DATE(2012,5,1)</f>
        <v>41030</v>
      </c>
    </row>
    <row r="12" spans="1:28" ht="18" customHeight="1" x14ac:dyDescent="0.35">
      <c r="B12" s="27">
        <f t="shared" si="1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87">
        <f>COUNTIF(Sept!$F12:$AJ12,"I")+COUNTIF(Sept!$F12:$AJ12,"-")+2*COUNTIF(Sept!$F12:$AJ12,"+")</f>
        <v>0</v>
      </c>
      <c r="G12" s="87">
        <f>COUNTIF(Oct.!$F11:$AJ11,"I")+COUNTIF(Oct.!$F11:$AJ11,"-")+2*COUNTIF(Oct.!$F11:$AJ11,"+")</f>
        <v>0</v>
      </c>
      <c r="H12" s="87">
        <f>COUNTIF(Nov.!F12:AI12,"I")+COUNTIF(Nov.!$F12:$AJ12,"-")+2*COUNTIF(Nov.!$F12:$AJ12,"+")</f>
        <v>0</v>
      </c>
      <c r="I12" s="87">
        <f>COUNTIF(Déc.!G12:AJ12,"I")+COUNTIF(Déc.!$F12:$AJ12,"-")+2*COUNTIF(Déc.!$F12:$AJ12,"+")</f>
        <v>0</v>
      </c>
      <c r="J12" s="87">
        <f>COUNTIF(Jan.!H11:AK11,"I")+COUNTIF(Jan.!$F11:$AH11,"-")+2*COUNTIF(Jan.!$F11:$AH11,"+")</f>
        <v>0</v>
      </c>
      <c r="K12" s="87">
        <f>COUNTIF(Fév.!I12:AL12,"I")+COUNTIF(Fév.!$F12:$AJ12,"-")+2*COUNTIF(Fév.!$F12:$AJ12,"+")</f>
        <v>0</v>
      </c>
      <c r="L12" s="87">
        <f>COUNTIF(Mars!J12:AM12,"I")+COUNTIF(Mars!$F12:$AJ12,"-")+2*COUNTIF(Mars!$F12:$AJ12,"+")</f>
        <v>0</v>
      </c>
      <c r="M12" s="87">
        <f>COUNTIF(Avril!K12:AN12,"I")+COUNTIF(Avril!$F12:$AJ12,"-")+2*COUNTIF(Avril!$F12:$AJ12,"+")</f>
        <v>0</v>
      </c>
      <c r="N12" s="87">
        <f>COUNTIF(Mai!L12:AO12,"I")+COUNTIF(Mai!$F12:$AJ12,"-")+2*COUNTIF(Mai!$F12:$AJ12,"+")</f>
        <v>0</v>
      </c>
      <c r="O12" s="87">
        <f>COUNTIF(Juin!M12:AP12,"I")+COUNTIF(Juin!$F12:$AJ12,"-")+2*COUNTIF(Juin!$F12:$AJ12,"+")</f>
        <v>0</v>
      </c>
      <c r="P12" s="87">
        <f>COUNTIF(Juil.!N12:AR12,"I")+COUNTIF(Juil.!$F12:$AK12,"-")+2*COUNTIF(Juil.!$F12:$AK12,"+")</f>
        <v>0</v>
      </c>
      <c r="Q12" s="88"/>
      <c r="R12" s="89">
        <f t="shared" si="0"/>
        <v>0</v>
      </c>
      <c r="S12" s="17">
        <f>DATE(2012,6,1)</f>
        <v>41061</v>
      </c>
    </row>
    <row r="13" spans="1:28" ht="18" customHeight="1" x14ac:dyDescent="0.35">
      <c r="B13" s="27">
        <f t="shared" si="1"/>
        <v>7</v>
      </c>
      <c r="C13" s="21" t="str">
        <f>CONCATENATE(Liste!B11," ",Liste!C11)</f>
        <v xml:space="preserve"> </v>
      </c>
      <c r="D13" s="22" t="s">
        <v>2</v>
      </c>
      <c r="E13" s="23"/>
      <c r="F13" s="85">
        <f>COUNTIF(Sept!$F13:$AJ13,"I")+COUNTIF(Sept!$F13:$AJ13,"-")+2*COUNTIF(Sept!$F13:$AJ13,"+")</f>
        <v>0</v>
      </c>
      <c r="G13" s="85">
        <f>COUNTIF(Oct.!$F12:$AJ12,"I")+COUNTIF(Oct.!$F12:$AJ12,"-")+2*COUNTIF(Oct.!$F12:$AJ12,"+")</f>
        <v>0</v>
      </c>
      <c r="H13" s="85">
        <f>COUNTIF(Nov.!F13:AI13,"I")+COUNTIF(Nov.!$F13:$AJ13,"-")+2*COUNTIF(Nov.!$F13:$AJ13,"+")</f>
        <v>0</v>
      </c>
      <c r="I13" s="85">
        <f>COUNTIF(Déc.!G13:AJ13,"I")+COUNTIF(Déc.!$F13:$AJ13,"-")+2*COUNTIF(Déc.!$F13:$AJ13,"+")</f>
        <v>0</v>
      </c>
      <c r="J13" s="85">
        <f>COUNTIF(Jan.!H12:AK12,"I")+COUNTIF(Jan.!$F12:$AH12,"-")+2*COUNTIF(Jan.!$F12:$AH12,"+")</f>
        <v>0</v>
      </c>
      <c r="K13" s="85">
        <f>COUNTIF(Fév.!I13:AL13,"I")+COUNTIF(Fév.!$F13:$AJ13,"-")+2*COUNTIF(Fév.!$F13:$AJ13,"+")</f>
        <v>0</v>
      </c>
      <c r="L13" s="85">
        <f>COUNTIF(Mars!J13:AM13,"I")+COUNTIF(Mars!$F13:$AJ13,"-")+2*COUNTIF(Mars!$F13:$AJ13,"+")</f>
        <v>0</v>
      </c>
      <c r="M13" s="85">
        <f>COUNTIF(Avril!K13:AN13,"I")+COUNTIF(Avril!$F13:$AJ13,"-")+2*COUNTIF(Avril!$F13:$AJ13,"+")</f>
        <v>0</v>
      </c>
      <c r="N13" s="85">
        <f>COUNTIF(Mai!L13:AO13,"I")+COUNTIF(Mai!$F13:$AJ13,"-")+2*COUNTIF(Mai!$F13:$AJ13,"+")</f>
        <v>0</v>
      </c>
      <c r="O13" s="85">
        <f>COUNTIF(Juin!M13:AP13,"I")+COUNTIF(Juin!$F13:$AJ13,"-")+2*COUNTIF(Juin!$F13:$AJ13,"+")</f>
        <v>0</v>
      </c>
      <c r="P13" s="85">
        <f>COUNTIF(Juil.!N13:AR13,"I")+COUNTIF(Juil.!$F13:$AK13,"-")+2*COUNTIF(Juil.!$F13:$AK13,"+")</f>
        <v>0</v>
      </c>
      <c r="Q13" s="86"/>
      <c r="R13" s="85">
        <f t="shared" si="0"/>
        <v>0</v>
      </c>
      <c r="S13" s="17">
        <f>DATE(2012,7,1)</f>
        <v>41091</v>
      </c>
    </row>
    <row r="14" spans="1:28" ht="18" customHeight="1" x14ac:dyDescent="0.35">
      <c r="B14" s="27">
        <f t="shared" si="1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87">
        <f>COUNTIF(Sept!$F14:$AJ14,"I")+COUNTIF(Sept!$F14:$AJ14,"-")+2*COUNTIF(Sept!$F14:$AJ14,"+")</f>
        <v>0</v>
      </c>
      <c r="G14" s="87">
        <f>COUNTIF(Oct.!$F13:$AJ13,"I")+COUNTIF(Oct.!$F13:$AJ13,"-")+2*COUNTIF(Oct.!$F13:$AJ13,"+")</f>
        <v>0</v>
      </c>
      <c r="H14" s="87">
        <f>COUNTIF(Nov.!F14:AI14,"I")+COUNTIF(Nov.!$F14:$AJ14,"-")+2*COUNTIF(Nov.!$F14:$AJ14,"+")</f>
        <v>0</v>
      </c>
      <c r="I14" s="87">
        <f>COUNTIF(Déc.!G14:AJ14,"I")+COUNTIF(Déc.!$F14:$AJ14,"-")+2*COUNTIF(Déc.!$F14:$AJ14,"+")</f>
        <v>0</v>
      </c>
      <c r="J14" s="87">
        <f>COUNTIF(Jan.!H13:AK13,"I")+COUNTIF(Jan.!$F13:$AH13,"-")+2*COUNTIF(Jan.!$F13:$AH13,"+")</f>
        <v>0</v>
      </c>
      <c r="K14" s="87">
        <f>COUNTIF(Fév.!I14:AL14,"I")+COUNTIF(Fév.!$F14:$AJ14,"-")+2*COUNTIF(Fév.!$F14:$AJ14,"+")</f>
        <v>0</v>
      </c>
      <c r="L14" s="87">
        <f>COUNTIF(Mars!J14:AM14,"I")+COUNTIF(Mars!$F14:$AJ14,"-")+2*COUNTIF(Mars!$F14:$AJ14,"+")</f>
        <v>0</v>
      </c>
      <c r="M14" s="87">
        <f>COUNTIF(Avril!K14:AN14,"I")+COUNTIF(Avril!$F14:$AJ14,"-")+2*COUNTIF(Avril!$F14:$AJ14,"+")</f>
        <v>0</v>
      </c>
      <c r="N14" s="87">
        <f>COUNTIF(Mai!L14:AO14,"I")+COUNTIF(Mai!$F14:$AJ14,"-")+2*COUNTIF(Mai!$F14:$AJ14,"+")</f>
        <v>0</v>
      </c>
      <c r="O14" s="87">
        <f>COUNTIF(Juin!M14:AP14,"I")+COUNTIF(Juin!$F14:$AJ14,"-")+2*COUNTIF(Juin!$F14:$AJ14,"+")</f>
        <v>0</v>
      </c>
      <c r="P14" s="87">
        <f>COUNTIF(Juil.!N14:AR14,"I")+COUNTIF(Juil.!$F14:$AK14,"-")+2*COUNTIF(Juil.!$F14:$AK14,"+")</f>
        <v>0</v>
      </c>
      <c r="Q14" s="88"/>
      <c r="R14" s="89">
        <f t="shared" si="0"/>
        <v>0</v>
      </c>
    </row>
    <row r="15" spans="1:28" ht="18" customHeight="1" x14ac:dyDescent="0.35">
      <c r="B15" s="27">
        <f t="shared" si="1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85">
        <f>COUNTIF(Sept!$F15:$AJ15,"I")+COUNTIF(Sept!$F15:$AJ15,"-")+2*COUNTIF(Sept!$F15:$AJ15,"+")</f>
        <v>0</v>
      </c>
      <c r="G15" s="85">
        <f>COUNTIF(Oct.!$F14:$AJ14,"I")+COUNTIF(Oct.!$F14:$AJ14,"-")+2*COUNTIF(Oct.!$F14:$AJ14,"+")</f>
        <v>0</v>
      </c>
      <c r="H15" s="85">
        <f>COUNTIF(Nov.!F15:AI15,"I")+COUNTIF(Nov.!$F15:$AJ15,"-")+2*COUNTIF(Nov.!$F15:$AJ15,"+")</f>
        <v>0</v>
      </c>
      <c r="I15" s="85">
        <f>COUNTIF(Déc.!G15:AJ15,"I")+COUNTIF(Déc.!$F15:$AJ15,"-")+2*COUNTIF(Déc.!$F15:$AJ15,"+")</f>
        <v>0</v>
      </c>
      <c r="J15" s="85">
        <f>COUNTIF(Jan.!H14:AK14,"I")+COUNTIF(Jan.!$F14:$AH14,"-")+2*COUNTIF(Jan.!$F14:$AH14,"+")</f>
        <v>0</v>
      </c>
      <c r="K15" s="85">
        <f>COUNTIF(Fév.!I15:AL15,"I")+COUNTIF(Fév.!$F15:$AJ15,"-")+2*COUNTIF(Fév.!$F15:$AJ15,"+")</f>
        <v>0</v>
      </c>
      <c r="L15" s="85">
        <f>COUNTIF(Mars!J15:AM15,"I")+COUNTIF(Mars!$F15:$AJ15,"-")+2*COUNTIF(Mars!$F15:$AJ15,"+")</f>
        <v>0</v>
      </c>
      <c r="M15" s="85">
        <f>COUNTIF(Avril!K15:AN15,"I")+COUNTIF(Avril!$F15:$AJ15,"-")+2*COUNTIF(Avril!$F15:$AJ15,"+")</f>
        <v>0</v>
      </c>
      <c r="N15" s="85">
        <f>COUNTIF(Mai!L15:AO15,"I")+COUNTIF(Mai!$F15:$AJ15,"-")+2*COUNTIF(Mai!$F15:$AJ15,"+")</f>
        <v>0</v>
      </c>
      <c r="O15" s="85">
        <f>COUNTIF(Juin!M15:AP15,"I")+COUNTIF(Juin!$F15:$AJ15,"-")+2*COUNTIF(Juin!$F15:$AJ15,"+")</f>
        <v>0</v>
      </c>
      <c r="P15" s="85">
        <f>COUNTIF(Juil.!N15:AR15,"I")+COUNTIF(Juil.!$F15:$AK15,"-")+2*COUNTIF(Juil.!$F15:$AK15,"+")</f>
        <v>0</v>
      </c>
      <c r="Q15" s="86"/>
      <c r="R15" s="85">
        <f t="shared" si="0"/>
        <v>0</v>
      </c>
      <c r="S15" s="33">
        <f>COUNTIF(F7:Q32,"+")</f>
        <v>0</v>
      </c>
      <c r="T15" s="1" t="s">
        <v>2</v>
      </c>
    </row>
    <row r="16" spans="1:28" ht="18" customHeight="1" x14ac:dyDescent="0.35">
      <c r="B16" s="27">
        <f t="shared" si="1"/>
        <v>10</v>
      </c>
      <c r="C16" s="40" t="str">
        <f>CONCATENATE(Liste!B14," ",Liste!C14)</f>
        <v xml:space="preserve"> </v>
      </c>
      <c r="D16" s="5" t="s">
        <v>1</v>
      </c>
      <c r="E16" s="3"/>
      <c r="F16" s="87">
        <f>COUNTIF(Sept!$F16:$AJ16,"I")+COUNTIF(Sept!$F16:$AJ16,"-")+2*COUNTIF(Sept!$F16:$AJ16,"+")</f>
        <v>0</v>
      </c>
      <c r="G16" s="87">
        <f>COUNTIF(Oct.!$F15:$AJ15,"I")+COUNTIF(Oct.!$F15:$AJ15,"-")+2*COUNTIF(Oct.!$F15:$AJ15,"+")</f>
        <v>0</v>
      </c>
      <c r="H16" s="87">
        <f>COUNTIF(Nov.!F16:AI16,"I")+COUNTIF(Nov.!$F16:$AJ16,"-")+2*COUNTIF(Nov.!$F16:$AJ16,"+")</f>
        <v>0</v>
      </c>
      <c r="I16" s="87">
        <f>COUNTIF(Déc.!G16:AJ16,"I")+COUNTIF(Déc.!$F16:$AJ16,"-")+2*COUNTIF(Déc.!$F16:$AJ16,"+")</f>
        <v>0</v>
      </c>
      <c r="J16" s="87">
        <f>COUNTIF(Jan.!H15:AK15,"I")+COUNTIF(Jan.!$F15:$AH15,"-")+2*COUNTIF(Jan.!$F15:$AH15,"+")</f>
        <v>0</v>
      </c>
      <c r="K16" s="87">
        <f>COUNTIF(Fév.!I16:AL16,"I")+COUNTIF(Fév.!$F16:$AJ16,"-")+2*COUNTIF(Fév.!$F16:$AJ16,"+")</f>
        <v>0</v>
      </c>
      <c r="L16" s="87">
        <f>COUNTIF(Mars!J16:AM16,"I")+COUNTIF(Mars!$F16:$AJ16,"-")+2*COUNTIF(Mars!$F16:$AJ16,"+")</f>
        <v>0</v>
      </c>
      <c r="M16" s="87">
        <f>COUNTIF(Avril!K16:AN16,"I")+COUNTIF(Avril!$F16:$AJ16,"-")+2*COUNTIF(Avril!$F16:$AJ16,"+")</f>
        <v>0</v>
      </c>
      <c r="N16" s="87">
        <f>COUNTIF(Mai!L16:AO16,"I")+COUNTIF(Mai!$F16:$AJ16,"-")+2*COUNTIF(Mai!$F16:$AJ16,"+")</f>
        <v>0</v>
      </c>
      <c r="O16" s="87">
        <f>COUNTIF(Juin!M16:AP16,"I")+COUNTIF(Juin!$F16:$AJ16,"-")+2*COUNTIF(Juin!$F16:$AJ16,"+")</f>
        <v>0</v>
      </c>
      <c r="P16" s="87">
        <f>COUNTIF(Juil.!N16:AR16,"I")+COUNTIF(Juil.!$F16:$AK16,"-")+2*COUNTIF(Juil.!$F16:$AK16,"+")</f>
        <v>0</v>
      </c>
      <c r="Q16" s="88"/>
      <c r="R16" s="89">
        <f t="shared" si="0"/>
        <v>0</v>
      </c>
      <c r="S16" s="33">
        <f>COUNTIF(F7:Q32,"-")</f>
        <v>0</v>
      </c>
      <c r="T16" s="33" t="s">
        <v>2</v>
      </c>
    </row>
    <row r="17" spans="2:20" ht="18" customHeight="1" x14ac:dyDescent="0.35">
      <c r="B17" s="27">
        <f t="shared" si="1"/>
        <v>11</v>
      </c>
      <c r="C17" s="21" t="str">
        <f>CONCATENATE(Liste!B15," ",Liste!C15)</f>
        <v xml:space="preserve"> </v>
      </c>
      <c r="D17" s="22" t="s">
        <v>2</v>
      </c>
      <c r="E17" s="23"/>
      <c r="F17" s="85">
        <f>COUNTIF(Sept!$F17:$AJ17,"I")+COUNTIF(Sept!$F17:$AJ17,"-")+2*COUNTIF(Sept!$F17:$AJ17,"+")</f>
        <v>0</v>
      </c>
      <c r="G17" s="85">
        <f>COUNTIF(Oct.!$F16:$AJ16,"I")+COUNTIF(Oct.!$F16:$AJ16,"-")+2*COUNTIF(Oct.!$F16:$AJ16,"+")</f>
        <v>0</v>
      </c>
      <c r="H17" s="85">
        <f>COUNTIF(Nov.!F17:AI17,"I")+COUNTIF(Nov.!$F17:$AJ17,"-")+2*COUNTIF(Nov.!$F17:$AJ17,"+")</f>
        <v>0</v>
      </c>
      <c r="I17" s="85">
        <f>COUNTIF(Déc.!G17:AJ17,"I")+COUNTIF(Déc.!$F17:$AJ17,"-")+2*COUNTIF(Déc.!$F17:$AJ17,"+")</f>
        <v>0</v>
      </c>
      <c r="J17" s="85">
        <f>COUNTIF(Jan.!H16:AK16,"I")+COUNTIF(Jan.!$F16:$AH16,"-")+2*COUNTIF(Jan.!$F16:$AH16,"+")</f>
        <v>0</v>
      </c>
      <c r="K17" s="85">
        <f>COUNTIF(Fév.!I17:AL17,"I")+COUNTIF(Fév.!$F17:$AJ17,"-")+2*COUNTIF(Fév.!$F17:$AJ17,"+")</f>
        <v>0</v>
      </c>
      <c r="L17" s="85">
        <f>COUNTIF(Mars!J17:AM17,"I")+COUNTIF(Mars!$F17:$AJ17,"-")+2*COUNTIF(Mars!$F17:$AJ17,"+")</f>
        <v>0</v>
      </c>
      <c r="M17" s="85">
        <f>COUNTIF(Avril!K17:AN17,"I")+COUNTIF(Avril!$F17:$AJ17,"-")+2*COUNTIF(Avril!$F17:$AJ17,"+")</f>
        <v>0</v>
      </c>
      <c r="N17" s="85">
        <f>COUNTIF(Mai!L17:AO17,"I")+COUNTIF(Mai!$F17:$AJ17,"-")+2*COUNTIF(Mai!$F17:$AJ17,"+")</f>
        <v>0</v>
      </c>
      <c r="O17" s="85">
        <f>COUNTIF(Juin!M17:AP17,"I")+COUNTIF(Juin!$F17:$AJ17,"-")+2*COUNTIF(Juin!$F17:$AJ17,"+")</f>
        <v>0</v>
      </c>
      <c r="P17" s="85">
        <f>COUNTIF(Juil.!N17:AR17,"I")+COUNTIF(Juil.!$F17:$AK17,"-")+2*COUNTIF(Juil.!$F17:$AK17,"+")</f>
        <v>0</v>
      </c>
      <c r="Q17" s="86"/>
      <c r="R17" s="85">
        <f t="shared" si="0"/>
        <v>0</v>
      </c>
      <c r="S17" s="33">
        <f>COUNTIF(F7:Q32,"I")</f>
        <v>0</v>
      </c>
      <c r="T17" s="33" t="s">
        <v>2</v>
      </c>
    </row>
    <row r="18" spans="2:20" ht="18" customHeight="1" x14ac:dyDescent="0.35">
      <c r="B18" s="27">
        <f t="shared" si="1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87">
        <f>COUNTIF(Sept!$F18:$AJ18,"I")+COUNTIF(Sept!$F18:$AJ18,"-")+2*COUNTIF(Sept!$F18:$AJ18,"+")</f>
        <v>0</v>
      </c>
      <c r="G18" s="87">
        <f>COUNTIF(Oct.!$F17:$AJ17,"I")+COUNTIF(Oct.!$F17:$AJ17,"-")+2*COUNTIF(Oct.!$F17:$AJ17,"+")</f>
        <v>0</v>
      </c>
      <c r="H18" s="87">
        <f>COUNTIF(Nov.!F18:AI18,"I")+COUNTIF(Nov.!$F18:$AJ18,"-")+2*COUNTIF(Nov.!$F18:$AJ18,"+")</f>
        <v>0</v>
      </c>
      <c r="I18" s="87">
        <f>COUNTIF(Déc.!G18:AJ18,"I")+COUNTIF(Déc.!$F18:$AJ18,"-")+2*COUNTIF(Déc.!$F18:$AJ18,"+")</f>
        <v>0</v>
      </c>
      <c r="J18" s="87">
        <f>COUNTIF(Jan.!H17:AK17,"I")+COUNTIF(Jan.!$F17:$AH17,"-")+2*COUNTIF(Jan.!$F17:$AH17,"+")</f>
        <v>0</v>
      </c>
      <c r="K18" s="87">
        <f>COUNTIF(Fév.!I18:AL18,"I")+COUNTIF(Fév.!$F18:$AJ18,"-")+2*COUNTIF(Fév.!$F18:$AJ18,"+")</f>
        <v>0</v>
      </c>
      <c r="L18" s="87">
        <f>COUNTIF(Mars!J18:AM18,"I")+COUNTIF(Mars!$F18:$AJ18,"-")+2*COUNTIF(Mars!$F18:$AJ18,"+")</f>
        <v>0</v>
      </c>
      <c r="M18" s="87">
        <f>COUNTIF(Avril!K18:AN18,"I")+COUNTIF(Avril!$F18:$AJ18,"-")+2*COUNTIF(Avril!$F18:$AJ18,"+")</f>
        <v>0</v>
      </c>
      <c r="N18" s="87">
        <f>COUNTIF(Mai!L18:AO18,"I")+COUNTIF(Mai!$F18:$AJ18,"-")+2*COUNTIF(Mai!$F18:$AJ18,"+")</f>
        <v>0</v>
      </c>
      <c r="O18" s="87">
        <f>COUNTIF(Juin!M18:AP18,"I")+COUNTIF(Juin!$F18:$AJ18,"-")+2*COUNTIF(Juin!$F18:$AJ18,"+")</f>
        <v>0</v>
      </c>
      <c r="P18" s="87">
        <f>COUNTIF(Juil.!N18:AR18,"I")+COUNTIF(Juil.!$F18:$AK18,"-")+2*COUNTIF(Juil.!$F18:$AK18,"+")</f>
        <v>0</v>
      </c>
      <c r="Q18" s="88"/>
      <c r="R18" s="89">
        <f t="shared" si="0"/>
        <v>0</v>
      </c>
      <c r="T18" s="33" t="s">
        <v>2</v>
      </c>
    </row>
    <row r="19" spans="2:20" ht="18" customHeight="1" x14ac:dyDescent="0.35">
      <c r="B19" s="27">
        <f t="shared" si="1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85">
        <f>COUNTIF(Sept!$F19:$AJ19,"I")+COUNTIF(Sept!$F19:$AJ19,"-")+2*COUNTIF(Sept!$F19:$AJ19,"+")</f>
        <v>0</v>
      </c>
      <c r="G19" s="85">
        <f>COUNTIF(Oct.!$F18:$AJ18,"I")+COUNTIF(Oct.!$F18:$AJ18,"-")+2*COUNTIF(Oct.!$F18:$AJ18,"+")</f>
        <v>0</v>
      </c>
      <c r="H19" s="85">
        <f>COUNTIF(Nov.!F19:AI19,"I")+COUNTIF(Nov.!$F19:$AJ19,"-")+2*COUNTIF(Nov.!$F19:$AJ19,"+")</f>
        <v>0</v>
      </c>
      <c r="I19" s="85">
        <f>COUNTIF(Déc.!G19:AJ19,"I")+COUNTIF(Déc.!$F19:$AJ19,"-")+2*COUNTIF(Déc.!$F19:$AJ19,"+")</f>
        <v>0</v>
      </c>
      <c r="J19" s="85">
        <f>COUNTIF(Jan.!H18:AK18,"I")+COUNTIF(Jan.!$F18:$AH18,"-")+2*COUNTIF(Jan.!$F18:$AH18,"+")</f>
        <v>0</v>
      </c>
      <c r="K19" s="85">
        <f>COUNTIF(Fév.!I19:AL19,"I")+COUNTIF(Fév.!$F19:$AJ19,"-")+2*COUNTIF(Fév.!$F19:$AJ19,"+")</f>
        <v>0</v>
      </c>
      <c r="L19" s="85">
        <f>COUNTIF(Mars!J19:AM19,"I")+COUNTIF(Mars!$F19:$AJ19,"-")+2*COUNTIF(Mars!$F19:$AJ19,"+")</f>
        <v>0</v>
      </c>
      <c r="M19" s="85">
        <f>COUNTIF(Avril!K19:AN19,"I")+COUNTIF(Avril!$F19:$AJ19,"-")+2*COUNTIF(Avril!$F19:$AJ19,"+")</f>
        <v>0</v>
      </c>
      <c r="N19" s="85">
        <f>COUNTIF(Mai!L19:AO19,"I")+COUNTIF(Mai!$F19:$AJ19,"-")+2*COUNTIF(Mai!$F19:$AJ19,"+")</f>
        <v>0</v>
      </c>
      <c r="O19" s="85">
        <f>COUNTIF(Juin!M19:AP19,"I")+COUNTIF(Juin!$F19:$AJ19,"-")+2*COUNTIF(Juin!$F19:$AJ19,"+")</f>
        <v>0</v>
      </c>
      <c r="P19" s="85">
        <f>COUNTIF(Juil.!N19:AR19,"I")+COUNTIF(Juil.!$F19:$AK19,"-")+2*COUNTIF(Juil.!$F19:$AK19,"+")</f>
        <v>0</v>
      </c>
      <c r="Q19" s="86"/>
      <c r="R19" s="85">
        <f t="shared" si="0"/>
        <v>0</v>
      </c>
      <c r="S19" s="33"/>
    </row>
    <row r="20" spans="2:20" ht="18" customHeight="1" x14ac:dyDescent="0.35">
      <c r="B20" s="27">
        <f t="shared" si="1"/>
        <v>14</v>
      </c>
      <c r="C20" s="40" t="str">
        <f>CONCATENATE(Liste!B18," ",Liste!C18)</f>
        <v xml:space="preserve"> </v>
      </c>
      <c r="D20" s="5" t="s">
        <v>2</v>
      </c>
      <c r="E20" s="3"/>
      <c r="F20" s="87">
        <f>COUNTIF(Sept!$F20:$AJ20,"I")+COUNTIF(Sept!$F20:$AJ20,"-")+2*COUNTIF(Sept!$F20:$AJ20,"+")</f>
        <v>0</v>
      </c>
      <c r="G20" s="87">
        <f>COUNTIF(Oct.!$F19:$AJ19,"I")+COUNTIF(Oct.!$F19:$AJ19,"-")+2*COUNTIF(Oct.!$F19:$AJ19,"+")</f>
        <v>0</v>
      </c>
      <c r="H20" s="87">
        <f>COUNTIF(Nov.!F20:AI20,"I")+COUNTIF(Nov.!$F20:$AJ20,"-")+2*COUNTIF(Nov.!$F20:$AJ20,"+")</f>
        <v>0</v>
      </c>
      <c r="I20" s="87">
        <f>COUNTIF(Déc.!G20:AJ20,"I")+COUNTIF(Déc.!$F20:$AJ20,"-")+2*COUNTIF(Déc.!$F20:$AJ20,"+")</f>
        <v>0</v>
      </c>
      <c r="J20" s="87">
        <f>COUNTIF(Jan.!H19:AK19,"I")+COUNTIF(Jan.!$F19:$AH19,"-")+2*COUNTIF(Jan.!$F19:$AH19,"+")</f>
        <v>0</v>
      </c>
      <c r="K20" s="87">
        <f>COUNTIF(Fév.!I20:AL20,"I")+COUNTIF(Fév.!$F20:$AJ20,"-")+2*COUNTIF(Fév.!$F20:$AJ20,"+")</f>
        <v>0</v>
      </c>
      <c r="L20" s="87">
        <f>COUNTIF(Mars!J20:AM20,"I")+COUNTIF(Mars!$F20:$AJ20,"-")+2*COUNTIF(Mars!$F20:$AJ20,"+")</f>
        <v>0</v>
      </c>
      <c r="M20" s="87">
        <f>COUNTIF(Avril!K20:AN20,"I")+COUNTIF(Avril!$F20:$AJ20,"-")+2*COUNTIF(Avril!$F20:$AJ20,"+")</f>
        <v>0</v>
      </c>
      <c r="N20" s="87">
        <f>COUNTIF(Mai!L20:AO20,"I")+COUNTIF(Mai!$F20:$AJ20,"-")+2*COUNTIF(Mai!$F20:$AJ20,"+")</f>
        <v>0</v>
      </c>
      <c r="O20" s="87">
        <f>COUNTIF(Juin!M20:AP20,"I")+COUNTIF(Juin!$F20:$AJ20,"-")+2*COUNTIF(Juin!$F20:$AJ20,"+")</f>
        <v>0</v>
      </c>
      <c r="P20" s="87">
        <f>COUNTIF(Juil.!N20:AR20,"I")+COUNTIF(Juil.!$F20:$AK20,"-")+2*COUNTIF(Juil.!$F20:$AK20,"+")</f>
        <v>0</v>
      </c>
      <c r="Q20" s="88"/>
      <c r="R20" s="89">
        <f t="shared" si="0"/>
        <v>0</v>
      </c>
    </row>
    <row r="21" spans="2:20" ht="18" customHeight="1" x14ac:dyDescent="0.35">
      <c r="B21" s="27">
        <f t="shared" si="1"/>
        <v>15</v>
      </c>
      <c r="C21" s="21" t="str">
        <f>CONCATENATE(Liste!B19," ",Liste!C19)</f>
        <v xml:space="preserve"> </v>
      </c>
      <c r="D21" s="22" t="s">
        <v>2</v>
      </c>
      <c r="E21" s="23"/>
      <c r="F21" s="85">
        <f>COUNTIF(Sept!$F21:$AJ21,"I")+COUNTIF(Sept!$F21:$AJ21,"-")+2*COUNTIF(Sept!$F21:$AJ21,"+")</f>
        <v>0</v>
      </c>
      <c r="G21" s="85">
        <f>COUNTIF(Oct.!$F20:$AJ20,"I")+COUNTIF(Oct.!$F20:$AJ20,"-")+2*COUNTIF(Oct.!$F20:$AJ20,"+")</f>
        <v>0</v>
      </c>
      <c r="H21" s="85">
        <f>COUNTIF(Nov.!F21:AI21,"I")+COUNTIF(Nov.!$F21:$AJ21,"-")+2*COUNTIF(Nov.!$F21:$AJ21,"+")</f>
        <v>0</v>
      </c>
      <c r="I21" s="85">
        <f>COUNTIF(Déc.!G21:AJ21,"I")+COUNTIF(Déc.!$F21:$AJ21,"-")+2*COUNTIF(Déc.!$F21:$AJ21,"+")</f>
        <v>0</v>
      </c>
      <c r="J21" s="85">
        <f>COUNTIF(Jan.!H20:AK20,"I")+COUNTIF(Jan.!$F20:$AH20,"-")+2*COUNTIF(Jan.!$F20:$AH20,"+")</f>
        <v>0</v>
      </c>
      <c r="K21" s="85">
        <f>COUNTIF(Fév.!I21:AL21,"I")+COUNTIF(Fév.!$F21:$AJ21,"-")+2*COUNTIF(Fév.!$F21:$AJ21,"+")</f>
        <v>0</v>
      </c>
      <c r="L21" s="85">
        <f>COUNTIF(Mars!J21:AM21,"I")+COUNTIF(Mars!$F21:$AJ21,"-")+2*COUNTIF(Mars!$F21:$AJ21,"+")</f>
        <v>0</v>
      </c>
      <c r="M21" s="85">
        <f>COUNTIF(Avril!K21:AN21,"I")+COUNTIF(Avril!$F21:$AJ21,"-")+2*COUNTIF(Avril!$F21:$AJ21,"+")</f>
        <v>0</v>
      </c>
      <c r="N21" s="85">
        <f>COUNTIF(Mai!L21:AO21,"I")+COUNTIF(Mai!$F21:$AJ21,"-")+2*COUNTIF(Mai!$F21:$AJ21,"+")</f>
        <v>0</v>
      </c>
      <c r="O21" s="85">
        <f>COUNTIF(Juin!M21:AP21,"I")+COUNTIF(Juin!$F21:$AJ21,"-")+2*COUNTIF(Juin!$F21:$AJ21,"+")</f>
        <v>0</v>
      </c>
      <c r="P21" s="85">
        <f>COUNTIF(Juil.!N21:AR21,"I")+COUNTIF(Juil.!$F21:$AK21,"-")+2*COUNTIF(Juil.!$F21:$AK21,"+")</f>
        <v>0</v>
      </c>
      <c r="Q21" s="86"/>
      <c r="R21" s="85">
        <f t="shared" si="0"/>
        <v>0</v>
      </c>
    </row>
    <row r="22" spans="2:20" ht="18" customHeight="1" x14ac:dyDescent="0.35">
      <c r="B22" s="27">
        <f t="shared" si="1"/>
        <v>16</v>
      </c>
      <c r="C22" s="40" t="str">
        <f>CONCATENATE(Liste!B20," ",Liste!C20)</f>
        <v xml:space="preserve"> </v>
      </c>
      <c r="D22" s="5" t="s">
        <v>2</v>
      </c>
      <c r="E22" s="3"/>
      <c r="F22" s="87">
        <f>COUNTIF(Sept!$F22:$AJ22,"I")+COUNTIF(Sept!$F22:$AJ22,"-")+2*COUNTIF(Sept!$F22:$AJ22,"+")</f>
        <v>0</v>
      </c>
      <c r="G22" s="87">
        <f>COUNTIF(Oct.!$F21:$AJ21,"I")+COUNTIF(Oct.!$F21:$AJ21,"-")+2*COUNTIF(Oct.!$F21:$AJ21,"+")</f>
        <v>0</v>
      </c>
      <c r="H22" s="87">
        <f>COUNTIF(Nov.!F22:AI22,"I")+COUNTIF(Nov.!$F22:$AJ22,"-")+2*COUNTIF(Nov.!$F22:$AJ22,"+")</f>
        <v>0</v>
      </c>
      <c r="I22" s="87">
        <f>COUNTIF(Déc.!G22:AJ22,"I")+COUNTIF(Déc.!$F22:$AJ22,"-")+2*COUNTIF(Déc.!$F22:$AJ22,"+")</f>
        <v>0</v>
      </c>
      <c r="J22" s="87">
        <f>COUNTIF(Jan.!H21:AK21,"I")+COUNTIF(Jan.!$F21:$AH21,"-")+2*COUNTIF(Jan.!$F21:$AH21,"+")</f>
        <v>0</v>
      </c>
      <c r="K22" s="87">
        <f>COUNTIF(Fév.!I22:AL22,"I")+COUNTIF(Fév.!$F22:$AJ22,"-")+2*COUNTIF(Fév.!$F22:$AJ22,"+")</f>
        <v>0</v>
      </c>
      <c r="L22" s="87">
        <f>COUNTIF(Mars!J22:AM22,"I")+COUNTIF(Mars!$F22:$AJ22,"-")+2*COUNTIF(Mars!$F22:$AJ22,"+")</f>
        <v>0</v>
      </c>
      <c r="M22" s="87">
        <f>COUNTIF(Avril!K22:AN22,"I")+COUNTIF(Avril!$F22:$AJ22,"-")+2*COUNTIF(Avril!$F22:$AJ22,"+")</f>
        <v>0</v>
      </c>
      <c r="N22" s="87">
        <f>COUNTIF(Mai!L22:AO22,"I")+COUNTIF(Mai!$F22:$AJ22,"-")+2*COUNTIF(Mai!$F22:$AJ22,"+")</f>
        <v>0</v>
      </c>
      <c r="O22" s="87">
        <f>COUNTIF(Juin!M22:AP22,"I")+COUNTIF(Juin!$F22:$AJ22,"-")+2*COUNTIF(Juin!$F22:$AJ22,"+")</f>
        <v>0</v>
      </c>
      <c r="P22" s="87">
        <f>COUNTIF(Juil.!N22:AR22,"I")+COUNTIF(Juil.!$F22:$AK22,"-")+2*COUNTIF(Juil.!$F22:$AK22,"+")</f>
        <v>0</v>
      </c>
      <c r="Q22" s="88"/>
      <c r="R22" s="89">
        <f t="shared" si="0"/>
        <v>0</v>
      </c>
    </row>
    <row r="23" spans="2:20" ht="18" customHeight="1" x14ac:dyDescent="0.35">
      <c r="B23" s="27">
        <f t="shared" si="1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85">
        <f>COUNTIF(Sept!$F23:$AJ23,"I")+COUNTIF(Sept!$F23:$AJ23,"-")+2*COUNTIF(Sept!$F23:$AJ23,"+")</f>
        <v>0</v>
      </c>
      <c r="G23" s="85">
        <f>COUNTIF(Oct.!$F22:$AJ22,"I")+COUNTIF(Oct.!$F22:$AJ22,"-")+2*COUNTIF(Oct.!$F22:$AJ22,"+")</f>
        <v>0</v>
      </c>
      <c r="H23" s="85">
        <f>COUNTIF(Nov.!F23:AI23,"I")+COUNTIF(Nov.!$F23:$AJ23,"-")+2*COUNTIF(Nov.!$F23:$AJ23,"+")</f>
        <v>0</v>
      </c>
      <c r="I23" s="85">
        <f>COUNTIF(Déc.!G23:AJ23,"I")+COUNTIF(Déc.!$F23:$AJ23,"-")+2*COUNTIF(Déc.!$F23:$AJ23,"+")</f>
        <v>0</v>
      </c>
      <c r="J23" s="85">
        <f>COUNTIF(Jan.!H22:AK22,"I")+COUNTIF(Jan.!$F22:$AH22,"-")+2*COUNTIF(Jan.!$F22:$AH22,"+")</f>
        <v>0</v>
      </c>
      <c r="K23" s="85">
        <f>COUNTIF(Fév.!I23:AL23,"I")+COUNTIF(Fév.!$F23:$AJ23,"-")+2*COUNTIF(Fév.!$F23:$AJ23,"+")</f>
        <v>0</v>
      </c>
      <c r="L23" s="85">
        <f>COUNTIF(Mars!J23:AM23,"I")+COUNTIF(Mars!$F23:$AJ23,"-")+2*COUNTIF(Mars!$F23:$AJ23,"+")</f>
        <v>0</v>
      </c>
      <c r="M23" s="85">
        <f>COUNTIF(Avril!K23:AN23,"I")+COUNTIF(Avril!$F23:$AJ23,"-")+2*COUNTIF(Avril!$F23:$AJ23,"+")</f>
        <v>0</v>
      </c>
      <c r="N23" s="85">
        <f>COUNTIF(Mai!L23:AO23,"I")+COUNTIF(Mai!$F23:$AJ23,"-")+2*COUNTIF(Mai!$F23:$AJ23,"+")</f>
        <v>0</v>
      </c>
      <c r="O23" s="85">
        <f>COUNTIF(Juin!M23:AP23,"I")+COUNTIF(Juin!$F23:$AJ23,"-")+2*COUNTIF(Juin!$F23:$AJ23,"+")</f>
        <v>0</v>
      </c>
      <c r="P23" s="85">
        <f>COUNTIF(Juil.!N23:AR23,"I")+COUNTIF(Juil.!$F23:$AK23,"-")+2*COUNTIF(Juil.!$F23:$AK23,"+")</f>
        <v>0</v>
      </c>
      <c r="Q23" s="86"/>
      <c r="R23" s="85">
        <f t="shared" si="0"/>
        <v>0</v>
      </c>
    </row>
    <row r="24" spans="2:20" ht="18" customHeight="1" x14ac:dyDescent="0.35">
      <c r="B24" s="27">
        <f t="shared" si="1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87">
        <f>COUNTIF(Sept!$F24:$AJ24,"I")+COUNTIF(Sept!$F24:$AJ24,"-")+2*COUNTIF(Sept!$F24:$AJ24,"+")</f>
        <v>0</v>
      </c>
      <c r="G24" s="87">
        <f>COUNTIF(Oct.!$F23:$AJ23,"I")+COUNTIF(Oct.!$F23:$AJ23,"-")+2*COUNTIF(Oct.!$F23:$AJ23,"+")</f>
        <v>0</v>
      </c>
      <c r="H24" s="87">
        <f>COUNTIF(Nov.!F24:AI24,"I")+COUNTIF(Nov.!$F24:$AJ24,"-")+2*COUNTIF(Nov.!$F24:$AJ24,"+")</f>
        <v>0</v>
      </c>
      <c r="I24" s="87">
        <f>COUNTIF(Déc.!G24:AJ24,"I")+COUNTIF(Déc.!$F24:$AJ24,"-")+2*COUNTIF(Déc.!$F24:$AJ24,"+")</f>
        <v>0</v>
      </c>
      <c r="J24" s="87">
        <f>COUNTIF(Jan.!H23:AK23,"I")+COUNTIF(Jan.!$F23:$AH23,"-")+2*COUNTIF(Jan.!$F23:$AH23,"+")</f>
        <v>0</v>
      </c>
      <c r="K24" s="87">
        <f>COUNTIF(Fév.!I24:AL24,"I")+COUNTIF(Fév.!$F24:$AJ24,"-")+2*COUNTIF(Fév.!$F24:$AJ24,"+")</f>
        <v>0</v>
      </c>
      <c r="L24" s="87">
        <f>COUNTIF(Mars!J24:AM24,"I")+COUNTIF(Mars!$F24:$AJ24,"-")+2*COUNTIF(Mars!$F24:$AJ24,"+")</f>
        <v>0</v>
      </c>
      <c r="M24" s="87">
        <f>COUNTIF(Avril!K24:AN24,"I")+COUNTIF(Avril!$F24:$AJ24,"-")+2*COUNTIF(Avril!$F24:$AJ24,"+")</f>
        <v>0</v>
      </c>
      <c r="N24" s="87">
        <f>COUNTIF(Mai!L24:AO24,"I")+COUNTIF(Mai!$F24:$AJ24,"-")+2*COUNTIF(Mai!$F24:$AJ24,"+")</f>
        <v>0</v>
      </c>
      <c r="O24" s="87">
        <f>COUNTIF(Juin!M24:AP24,"I")+COUNTIF(Juin!$F24:$AJ24,"-")+2*COUNTIF(Juin!$F24:$AJ24,"+")</f>
        <v>0</v>
      </c>
      <c r="P24" s="87">
        <f>COUNTIF(Juil.!N24:AR24,"I")+COUNTIF(Juil.!$F24:$AK24,"-")+2*COUNTIF(Juil.!$F24:$AK24,"+")</f>
        <v>0</v>
      </c>
      <c r="Q24" s="88"/>
      <c r="R24" s="89">
        <f t="shared" si="0"/>
        <v>0</v>
      </c>
    </row>
    <row r="25" spans="2:20" ht="18" customHeight="1" x14ac:dyDescent="0.35">
      <c r="B25" s="27">
        <f t="shared" si="1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85">
        <f>COUNTIF(Sept!$F25:$AJ25,"I")+COUNTIF(Sept!$F25:$AJ25,"-")+2*COUNTIF(Sept!$F25:$AJ25,"+")</f>
        <v>0</v>
      </c>
      <c r="G25" s="85">
        <f>COUNTIF(Oct.!$F24:$AJ24,"I")+COUNTIF(Oct.!$F24:$AJ24,"-")+2*COUNTIF(Oct.!$F24:$AJ24,"+")</f>
        <v>0</v>
      </c>
      <c r="H25" s="85">
        <f>COUNTIF(Nov.!F25:AI25,"I")+COUNTIF(Nov.!$F25:$AJ25,"-")+2*COUNTIF(Nov.!$F25:$AJ25,"+")</f>
        <v>0</v>
      </c>
      <c r="I25" s="85">
        <f>COUNTIF(Déc.!G25:AJ25,"I")+COUNTIF(Déc.!$F25:$AJ25,"-")+2*COUNTIF(Déc.!$F25:$AJ25,"+")</f>
        <v>0</v>
      </c>
      <c r="J25" s="85">
        <f>COUNTIF(Jan.!H24:AK24,"I")+COUNTIF(Jan.!$F24:$AH24,"-")+2*COUNTIF(Jan.!$F24:$AH24,"+")</f>
        <v>0</v>
      </c>
      <c r="K25" s="85">
        <f>COUNTIF(Fév.!I25:AL25,"I")+COUNTIF(Fév.!$F25:$AJ25,"-")+2*COUNTIF(Fév.!$F25:$AJ25,"+")</f>
        <v>0</v>
      </c>
      <c r="L25" s="85">
        <f>COUNTIF(Mars!J25:AM25,"I")+COUNTIF(Mars!$F25:$AJ25,"-")+2*COUNTIF(Mars!$F25:$AJ25,"+")</f>
        <v>0</v>
      </c>
      <c r="M25" s="85">
        <f>COUNTIF(Avril!K25:AN25,"I")+COUNTIF(Avril!$F25:$AJ25,"-")+2*COUNTIF(Avril!$F25:$AJ25,"+")</f>
        <v>0</v>
      </c>
      <c r="N25" s="85">
        <f>COUNTIF(Mai!L25:AO25,"I")+COUNTIF(Mai!$F25:$AJ25,"-")+2*COUNTIF(Mai!$F25:$AJ25,"+")</f>
        <v>0</v>
      </c>
      <c r="O25" s="85">
        <f>COUNTIF(Juin!M25:AP25,"I")+COUNTIF(Juin!$F25:$AJ25,"-")+2*COUNTIF(Juin!$F25:$AJ25,"+")</f>
        <v>0</v>
      </c>
      <c r="P25" s="85">
        <f>COUNTIF(Juil.!N25:AR25,"I")+COUNTIF(Juil.!$F25:$AK25,"-")+2*COUNTIF(Juil.!$F25:$AK25,"+")</f>
        <v>0</v>
      </c>
      <c r="Q25" s="86"/>
      <c r="R25" s="85">
        <f t="shared" si="0"/>
        <v>0</v>
      </c>
    </row>
    <row r="26" spans="2:20" ht="18" customHeight="1" x14ac:dyDescent="0.35">
      <c r="B26" s="27">
        <f t="shared" si="1"/>
        <v>20</v>
      </c>
      <c r="C26" s="40" t="str">
        <f>CONCATENATE(Liste!B24," ",Liste!C24)</f>
        <v xml:space="preserve"> </v>
      </c>
      <c r="D26" s="5" t="s">
        <v>2</v>
      </c>
      <c r="E26" s="3"/>
      <c r="F26" s="87">
        <f>COUNTIF(Sept!$F26:$AJ26,"I")+COUNTIF(Sept!$F26:$AJ26,"-")+2*COUNTIF(Sept!$F26:$AJ26,"+")</f>
        <v>0</v>
      </c>
      <c r="G26" s="87">
        <f>COUNTIF(Oct.!$F25:$AJ25,"I")+COUNTIF(Oct.!$F25:$AJ25,"-")+2*COUNTIF(Oct.!$F25:$AJ25,"+")</f>
        <v>0</v>
      </c>
      <c r="H26" s="87">
        <f>COUNTIF(Nov.!F26:AI26,"I")+COUNTIF(Nov.!$F26:$AJ26,"-")+2*COUNTIF(Nov.!$F26:$AJ26,"+")</f>
        <v>0</v>
      </c>
      <c r="I26" s="87">
        <f>COUNTIF(Déc.!G26:AJ26,"I")+COUNTIF(Déc.!$F26:$AJ26,"-")+2*COUNTIF(Déc.!$F26:$AJ26,"+")</f>
        <v>0</v>
      </c>
      <c r="J26" s="87">
        <f>COUNTIF(Jan.!H25:AK25,"I")+COUNTIF(Jan.!$F25:$AH25,"-")+2*COUNTIF(Jan.!$F25:$AH25,"+")</f>
        <v>0</v>
      </c>
      <c r="K26" s="87">
        <f>COUNTIF(Fév.!I26:AL26,"I")+COUNTIF(Fév.!$F26:$AJ26,"-")+2*COUNTIF(Fév.!$F26:$AJ26,"+")</f>
        <v>0</v>
      </c>
      <c r="L26" s="87">
        <f>COUNTIF(Mars!J26:AM26,"I")+COUNTIF(Mars!$F26:$AJ26,"-")+2*COUNTIF(Mars!$F26:$AJ26,"+")</f>
        <v>0</v>
      </c>
      <c r="M26" s="87">
        <f>COUNTIF(Avril!K26:AN26,"I")+COUNTIF(Avril!$F26:$AJ26,"-")+2*COUNTIF(Avril!$F26:$AJ26,"+")</f>
        <v>0</v>
      </c>
      <c r="N26" s="87">
        <f>COUNTIF(Mai!L26:AO26,"I")+COUNTIF(Mai!$F26:$AJ26,"-")+2*COUNTIF(Mai!$F26:$AJ26,"+")</f>
        <v>0</v>
      </c>
      <c r="O26" s="87">
        <f>COUNTIF(Juin!M26:AP26,"I")+COUNTIF(Juin!$F26:$AJ26,"-")+2*COUNTIF(Juin!$F26:$AJ26,"+")</f>
        <v>0</v>
      </c>
      <c r="P26" s="87">
        <f>COUNTIF(Juil.!N26:AR26,"I")+COUNTIF(Juil.!$F26:$AK26,"-")+2*COUNTIF(Juil.!$F26:$AK26,"+")</f>
        <v>0</v>
      </c>
      <c r="Q26" s="88"/>
      <c r="R26" s="89">
        <f t="shared" si="0"/>
        <v>0</v>
      </c>
    </row>
    <row r="27" spans="2:20" ht="18" customHeight="1" x14ac:dyDescent="0.35">
      <c r="B27" s="27">
        <f t="shared" si="1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85">
        <f>COUNTIF(Sept!$F27:$AJ27,"I")+COUNTIF(Sept!$F27:$AJ27,"-")+2*COUNTIF(Sept!$F27:$AJ27,"+")</f>
        <v>0</v>
      </c>
      <c r="G27" s="85">
        <f>COUNTIF(Oct.!$F26:$AJ26,"I")+COUNTIF(Oct.!$F26:$AJ26,"-")+2*COUNTIF(Oct.!$F26:$AJ26,"+")</f>
        <v>0</v>
      </c>
      <c r="H27" s="85">
        <f>COUNTIF(Nov.!F27:AI27,"I")+COUNTIF(Nov.!$F27:$AJ27,"-")+2*COUNTIF(Nov.!$F27:$AJ27,"+")</f>
        <v>0</v>
      </c>
      <c r="I27" s="85">
        <f>COUNTIF(Déc.!G27:AJ27,"I")+COUNTIF(Déc.!$F27:$AJ27,"-")+2*COUNTIF(Déc.!$F27:$AJ27,"+")</f>
        <v>0</v>
      </c>
      <c r="J27" s="85">
        <f>COUNTIF(Jan.!H26:AK26,"I")+COUNTIF(Jan.!$F26:$AH26,"-")+2*COUNTIF(Jan.!$F26:$AH26,"+")</f>
        <v>0</v>
      </c>
      <c r="K27" s="85">
        <f>COUNTIF(Fév.!I27:AL27,"I")+COUNTIF(Fév.!$F27:$AJ27,"-")+2*COUNTIF(Fév.!$F27:$AJ27,"+")</f>
        <v>0</v>
      </c>
      <c r="L27" s="85">
        <f>COUNTIF(Mars!J27:AM27,"I")+COUNTIF(Mars!$F27:$AJ27,"-")+2*COUNTIF(Mars!$F27:$AJ27,"+")</f>
        <v>0</v>
      </c>
      <c r="M27" s="85">
        <f>COUNTIF(Avril!K27:AN27,"I")+COUNTIF(Avril!$F27:$AJ27,"-")+2*COUNTIF(Avril!$F27:$AJ27,"+")</f>
        <v>0</v>
      </c>
      <c r="N27" s="85">
        <f>COUNTIF(Mai!L27:AO27,"I")+COUNTIF(Mai!$F27:$AJ27,"-")+2*COUNTIF(Mai!$F27:$AJ27,"+")</f>
        <v>0</v>
      </c>
      <c r="O27" s="85">
        <f>COUNTIF(Juin!M27:AP27,"I")+COUNTIF(Juin!$F27:$AJ27,"-")+2*COUNTIF(Juin!$F27:$AJ27,"+")</f>
        <v>0</v>
      </c>
      <c r="P27" s="85">
        <f>COUNTIF(Juil.!N27:AR27,"I")+COUNTIF(Juil.!$F27:$AK27,"-")+2*COUNTIF(Juil.!$F27:$AK27,"+")</f>
        <v>0</v>
      </c>
      <c r="Q27" s="86"/>
      <c r="R27" s="85">
        <f t="shared" si="0"/>
        <v>0</v>
      </c>
    </row>
    <row r="28" spans="2:20" ht="18" customHeight="1" thickBot="1" x14ac:dyDescent="0.4">
      <c r="B28" s="27">
        <f t="shared" si="1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87">
        <f>COUNTIF(Sept!$F28:$AJ28,"I")+COUNTIF(Sept!$F28:$AJ28,"-")+2*COUNTIF(Sept!$F28:$AJ28,"+")</f>
        <v>0</v>
      </c>
      <c r="G28" s="87">
        <f>COUNTIF(Oct.!$F27:$AJ27,"I")+COUNTIF(Oct.!$F27:$AJ27,"-")+2*COUNTIF(Oct.!$F27:$AJ27,"+")</f>
        <v>0</v>
      </c>
      <c r="H28" s="87">
        <f>COUNTIF(Nov.!F28:AI28,"I")+COUNTIF(Nov.!$F28:$AJ28,"-")+2*COUNTIF(Nov.!$F28:$AJ28,"+")</f>
        <v>0</v>
      </c>
      <c r="I28" s="87">
        <f>COUNTIF(Déc.!G28:AJ28,"I")+COUNTIF(Déc.!$F28:$AJ28,"-")+2*COUNTIF(Déc.!$F28:$AJ28,"+")</f>
        <v>0</v>
      </c>
      <c r="J28" s="87">
        <f>COUNTIF(Jan.!H27:AK27,"I")+COUNTIF(Jan.!$F27:$AH27,"-")+2*COUNTIF(Jan.!$F27:$AH27,"+")</f>
        <v>0</v>
      </c>
      <c r="K28" s="87">
        <f>COUNTIF(Fév.!I28:AL28,"I")+COUNTIF(Fév.!$F28:$AJ28,"-")+2*COUNTIF(Fév.!$F28:$AJ28,"+")</f>
        <v>0</v>
      </c>
      <c r="L28" s="87">
        <f>COUNTIF(Mars!J28:AM28,"I")+COUNTIF(Mars!$F28:$AJ28,"-")+2*COUNTIF(Mars!$F28:$AJ28,"+")</f>
        <v>0</v>
      </c>
      <c r="M28" s="87">
        <f>COUNTIF(Avril!K28:AN28,"I")+COUNTIF(Avril!$F28:$AJ28,"-")+2*COUNTIF(Avril!$F28:$AJ28,"+")</f>
        <v>0</v>
      </c>
      <c r="N28" s="87">
        <f>COUNTIF(Mai!L28:AO28,"I")+COUNTIF(Mai!$F28:$AJ28,"-")+2*COUNTIF(Mai!$F28:$AJ28,"+")</f>
        <v>0</v>
      </c>
      <c r="O28" s="87">
        <f>COUNTIF(Juin!M28:AP28,"I")+COUNTIF(Juin!$F28:$AJ28,"-")+2*COUNTIF(Juin!$F28:$AJ28,"+")</f>
        <v>0</v>
      </c>
      <c r="P28" s="87">
        <f>COUNTIF(Juil.!N28:AR28,"I")+COUNTIF(Juil.!$F28:$AK28,"-")+2*COUNTIF(Juil.!$F28:$AK28,"+")</f>
        <v>0</v>
      </c>
      <c r="Q28" s="88"/>
      <c r="R28" s="89">
        <f t="shared" si="0"/>
        <v>0</v>
      </c>
    </row>
    <row r="29" spans="2:20" ht="18" customHeight="1" x14ac:dyDescent="0.35">
      <c r="B29" s="27">
        <f t="shared" si="1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85">
        <f>COUNTIF(Sept!$F29:$AJ29,"I")+COUNTIF(Sept!$F29:$AJ29,"-")+2*COUNTIF(Sept!$F29:$AJ29,"+")</f>
        <v>0</v>
      </c>
      <c r="G29" s="85">
        <f>COUNTIF(Oct.!$F28:$AJ28,"I")+COUNTIF(Oct.!$F28:$AJ28,"-")+2*COUNTIF(Oct.!$F28:$AJ28,"+")</f>
        <v>0</v>
      </c>
      <c r="H29" s="85">
        <f>COUNTIF(Nov.!F29:AI29,"I")+COUNTIF(Nov.!$F29:$AJ29,"-")+2*COUNTIF(Nov.!$F29:$AJ29,"+")</f>
        <v>0</v>
      </c>
      <c r="I29" s="85">
        <f>COUNTIF(Déc.!G29:AJ29,"I")+COUNTIF(Déc.!$F29:$AJ29,"-")+2*COUNTIF(Déc.!$F29:$AJ29,"+")</f>
        <v>0</v>
      </c>
      <c r="J29" s="85">
        <f>COUNTIF(Jan.!H28:AK28,"I")+COUNTIF(Jan.!$F28:$AH28,"-")+2*COUNTIF(Jan.!$F28:$AH28,"+")</f>
        <v>0</v>
      </c>
      <c r="K29" s="85">
        <f>COUNTIF(Fév.!I29:AL29,"I")+COUNTIF(Fév.!$F29:$AJ29,"-")+2*COUNTIF(Fév.!$F29:$AJ29,"+")</f>
        <v>0</v>
      </c>
      <c r="L29" s="85">
        <f>COUNTIF(Mars!J29:AM29,"I")+COUNTIF(Mars!$F29:$AJ29,"-")+2*COUNTIF(Mars!$F29:$AJ29,"+")</f>
        <v>0</v>
      </c>
      <c r="M29" s="85">
        <f>COUNTIF(Avril!K29:AN29,"I")+COUNTIF(Avril!$F29:$AJ29,"-")+2*COUNTIF(Avril!$F29:$AJ29,"+")</f>
        <v>0</v>
      </c>
      <c r="N29" s="85">
        <f>COUNTIF(Mai!L29:AO29,"I")+COUNTIF(Mai!$F29:$AJ29,"-")+2*COUNTIF(Mai!$F29:$AJ29,"+")</f>
        <v>0</v>
      </c>
      <c r="O29" s="85">
        <f>COUNTIF(Juin!M29:AP29,"I")+COUNTIF(Juin!$F29:$AJ29,"-")+2*COUNTIF(Juin!$F29:$AJ29,"+")</f>
        <v>0</v>
      </c>
      <c r="P29" s="85">
        <f>COUNTIF(Juil.!N29:AR29,"I")+COUNTIF(Juil.!$F29:$AK29,"-")+2*COUNTIF(Juil.!$F29:$AK29,"+")</f>
        <v>0</v>
      </c>
      <c r="Q29" s="86"/>
      <c r="R29" s="85">
        <f t="shared" si="0"/>
        <v>0</v>
      </c>
    </row>
    <row r="30" spans="2:20" ht="18" customHeight="1" thickBot="1" x14ac:dyDescent="0.4">
      <c r="B30" s="27">
        <f t="shared" si="1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87">
        <f>COUNTIF(Sept!$F30:$AJ30,"I")+COUNTIF(Sept!$F30:$AJ30,"-")+2*COUNTIF(Sept!$F30:$AJ30,"+")</f>
        <v>0</v>
      </c>
      <c r="G30" s="87">
        <f>COUNTIF(Oct.!$F29:$AJ29,"I")+COUNTIF(Oct.!$F29:$AJ29,"-")+2*COUNTIF(Oct.!$F29:$AJ29,"+")</f>
        <v>0</v>
      </c>
      <c r="H30" s="87">
        <f>COUNTIF(Nov.!F30:AI30,"I")+COUNTIF(Nov.!$F30:$AJ30,"-")+2*COUNTIF(Nov.!$F30:$AJ30,"+")</f>
        <v>0</v>
      </c>
      <c r="I30" s="87">
        <f>COUNTIF(Déc.!G30:AJ30,"I")+COUNTIF(Déc.!$F30:$AJ30,"-")+2*COUNTIF(Déc.!$F30:$AJ30,"+")</f>
        <v>0</v>
      </c>
      <c r="J30" s="87">
        <f>COUNTIF(Jan.!H29:AK29,"I")+COUNTIF(Jan.!$F29:$AH29,"-")+2*COUNTIF(Jan.!$F29:$AH29,"+")</f>
        <v>0</v>
      </c>
      <c r="K30" s="87">
        <f>COUNTIF(Fév.!I30:AL30,"I")+COUNTIF(Fév.!$F30:$AJ30,"-")+2*COUNTIF(Fév.!$F30:$AJ30,"+")</f>
        <v>0</v>
      </c>
      <c r="L30" s="87">
        <f>COUNTIF(Mars!J30:AM30,"I")+COUNTIF(Mars!$F30:$AJ30,"-")+2*COUNTIF(Mars!$F30:$AJ30,"+")</f>
        <v>0</v>
      </c>
      <c r="M30" s="87">
        <f>COUNTIF(Avril!K30:AN30,"I")+COUNTIF(Avril!$F30:$AJ30,"-")+2*COUNTIF(Avril!$F30:$AJ30,"+")</f>
        <v>0</v>
      </c>
      <c r="N30" s="87">
        <f>COUNTIF(Mai!L30:AO30,"I")+COUNTIF(Mai!$F30:$AJ30,"-")+2*COUNTIF(Mai!$F30:$AJ30,"+")</f>
        <v>0</v>
      </c>
      <c r="O30" s="87">
        <f>COUNTIF(Juin!M30:AP30,"I")+COUNTIF(Juin!$F30:$AJ30,"-")+2*COUNTIF(Juin!$F30:$AJ30,"+")</f>
        <v>0</v>
      </c>
      <c r="P30" s="87">
        <f>COUNTIF(Juil.!N30:AR30,"I")+COUNTIF(Juil.!$F30:$AK30,"-")+2*COUNTIF(Juil.!$F30:$AK30,"+")</f>
        <v>0</v>
      </c>
      <c r="Q30" s="88"/>
      <c r="R30" s="89">
        <f t="shared" si="0"/>
        <v>0</v>
      </c>
    </row>
    <row r="31" spans="2:20" ht="18" customHeight="1" x14ac:dyDescent="0.35">
      <c r="B31" s="27">
        <f t="shared" si="1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85">
        <f>COUNTIF(Sept!$F31:$AJ31,"I")+COUNTIF(Sept!$F31:$AJ31,"-")+2*COUNTIF(Sept!$F31:$AJ31,"+")</f>
        <v>0</v>
      </c>
      <c r="G31" s="85">
        <f>COUNTIF(Oct.!$F30:$AJ30,"I")+COUNTIF(Oct.!$F30:$AJ30,"-")+2*COUNTIF(Oct.!$F30:$AJ30,"+")</f>
        <v>0</v>
      </c>
      <c r="H31" s="85">
        <f>COUNTIF(Nov.!F31:AI31,"I")+COUNTIF(Nov.!$F31:$AJ31,"-")+2*COUNTIF(Nov.!$F31:$AJ31,"+")</f>
        <v>0</v>
      </c>
      <c r="I31" s="85">
        <f>COUNTIF(Déc.!G31:AJ31,"I")+COUNTIF(Déc.!$F31:$AJ31,"-")+2*COUNTIF(Déc.!$F31:$AJ31,"+")</f>
        <v>0</v>
      </c>
      <c r="J31" s="85">
        <f>COUNTIF(Jan.!H30:AK30,"I")+COUNTIF(Jan.!$F30:$AH30,"-")+2*COUNTIF(Jan.!$F30:$AH30,"+")</f>
        <v>0</v>
      </c>
      <c r="K31" s="85">
        <f>COUNTIF(Fév.!I31:AL31,"I")+COUNTIF(Fév.!$F31:$AJ31,"-")+2*COUNTIF(Fév.!$F31:$AJ31,"+")</f>
        <v>0</v>
      </c>
      <c r="L31" s="85">
        <f>COUNTIF(Mars!J31:AM31,"I")+COUNTIF(Mars!$F31:$AJ31,"-")+2*COUNTIF(Mars!$F31:$AJ31,"+")</f>
        <v>0</v>
      </c>
      <c r="M31" s="85">
        <f>COUNTIF(Avril!K31:AN31,"I")+COUNTIF(Avril!$F31:$AJ31,"-")+2*COUNTIF(Avril!$F31:$AJ31,"+")</f>
        <v>0</v>
      </c>
      <c r="N31" s="85">
        <f>COUNTIF(Mai!L31:AO31,"I")+COUNTIF(Mai!$F31:$AJ31,"-")+2*COUNTIF(Mai!$F31:$AJ31,"+")</f>
        <v>0</v>
      </c>
      <c r="O31" s="85">
        <f>COUNTIF(Juin!M31:AP31,"I")+COUNTIF(Juin!$F31:$AJ31,"-")+2*COUNTIF(Juin!$F31:$AJ31,"+")</f>
        <v>0</v>
      </c>
      <c r="P31" s="85">
        <f>COUNTIF(Juil.!N31:AR31,"I")+COUNTIF(Juil.!$F31:$AK31,"-")+2*COUNTIF(Juil.!$F31:$AK31,"+")</f>
        <v>0</v>
      </c>
      <c r="Q31" s="86"/>
      <c r="R31" s="85">
        <f t="shared" si="0"/>
        <v>0</v>
      </c>
    </row>
    <row r="32" spans="2:20" s="8" customFormat="1" ht="18" customHeight="1" thickBot="1" x14ac:dyDescent="0.4">
      <c r="B32" s="27">
        <f t="shared" si="1"/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87">
        <f>COUNTIF(Sept!$F32:$AJ32,"I")+COUNTIF(Sept!$F32:$AJ32,"-")+2*COUNTIF(Sept!$F32:$AJ32,"+")</f>
        <v>0</v>
      </c>
      <c r="G32" s="87">
        <f>COUNTIF(Oct.!$F31:$AJ31,"I")+COUNTIF(Oct.!$F31:$AJ31,"-")+2*COUNTIF(Oct.!$F31:$AJ31,"+")</f>
        <v>0</v>
      </c>
      <c r="H32" s="87">
        <f>COUNTIF(Nov.!F32:AI32,"I")+COUNTIF(Nov.!$F32:$AJ32,"-")+2*COUNTIF(Nov.!$F32:$AJ32,"+")</f>
        <v>0</v>
      </c>
      <c r="I32" s="87">
        <f>COUNTIF(Déc.!G32:AJ32,"I")+COUNTIF(Déc.!$F32:$AJ32,"-")+2*COUNTIF(Déc.!$F32:$AJ32,"+")</f>
        <v>0</v>
      </c>
      <c r="J32" s="87">
        <f>COUNTIF(Jan.!H31:AK31,"I")+COUNTIF(Jan.!$F31:$AH31,"-")+2*COUNTIF(Jan.!$F31:$AH31,"+")</f>
        <v>0</v>
      </c>
      <c r="K32" s="87">
        <f>COUNTIF(Fév.!I32:AL32,"I")+COUNTIF(Fév.!$F32:$AJ32,"-")+2*COUNTIF(Fév.!$F32:$AJ32,"+")</f>
        <v>0</v>
      </c>
      <c r="L32" s="87">
        <f>COUNTIF(Mars!J32:AM32,"I")+COUNTIF(Mars!$F32:$AJ32,"-")+2*COUNTIF(Mars!$F32:$AJ32,"+")</f>
        <v>0</v>
      </c>
      <c r="M32" s="87">
        <f>COUNTIF(Avril!K32:AN32,"I")+COUNTIF(Avril!$F32:$AJ32,"-")+2*COUNTIF(Avril!$F32:$AJ32,"+")</f>
        <v>0</v>
      </c>
      <c r="N32" s="87">
        <f>COUNTIF(Mai!L32:AO32,"I")+COUNTIF(Mai!$F32:$AJ32,"-")+2*COUNTIF(Mai!$F32:$AJ32,"+")</f>
        <v>0</v>
      </c>
      <c r="O32" s="87">
        <f>COUNTIF(Juin!M32:AP32,"I")+COUNTIF(Juin!$F32:$AJ32,"-")+2*COUNTIF(Juin!$F32:$AJ32,"+")</f>
        <v>0</v>
      </c>
      <c r="P32" s="87">
        <f>COUNTIF(Juil.!N32:AR32,"I")+COUNTIF(Juil.!$F32:$AK32,"-")+2*COUNTIF(Juil.!$F32:$AK32,"+")</f>
        <v>0</v>
      </c>
      <c r="Q32" s="88"/>
      <c r="R32" s="89">
        <f t="shared" si="0"/>
        <v>0</v>
      </c>
    </row>
    <row r="33" spans="2:18" ht="18" customHeight="1" x14ac:dyDescent="0.35">
      <c r="B33" s="27">
        <f>B32+1</f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85">
        <f>COUNTIF(Sept!$F33:$AJ33,"I")+COUNTIF(Sept!$F33:$AJ33,"-")+2*COUNTIF(Sept!$F33:$AJ33,"+")</f>
        <v>0</v>
      </c>
      <c r="G33" s="85">
        <f>COUNTIF(Oct.!$F32:$AJ32,"I")+COUNTIF(Oct.!$F32:$AJ32,"-")+2*COUNTIF(Oct.!$F32:$AJ32,"+")</f>
        <v>0</v>
      </c>
      <c r="H33" s="85">
        <f>COUNTIF(Nov.!F33:AI33,"I")+COUNTIF(Nov.!$F33:$AJ33,"-")+2*COUNTIF(Nov.!$F33:$AJ33,"+")</f>
        <v>0</v>
      </c>
      <c r="I33" s="85">
        <f>COUNTIF(Déc.!G33:AJ33,"I")+COUNTIF(Déc.!$F33:$AJ33,"-")+2*COUNTIF(Déc.!$F33:$AJ33,"+")</f>
        <v>0</v>
      </c>
      <c r="J33" s="85">
        <f>COUNTIF(Jan.!H32:AK32,"I")+COUNTIF(Jan.!$F32:$AH32,"-")+2*COUNTIF(Jan.!$F32:$AH32,"+")</f>
        <v>0</v>
      </c>
      <c r="K33" s="85">
        <f>COUNTIF(Fév.!I33:AL33,"I")+COUNTIF(Fév.!$F33:$AJ33,"-")+2*COUNTIF(Fév.!$F33:$AJ33,"+")</f>
        <v>0</v>
      </c>
      <c r="L33" s="85">
        <f>COUNTIF(Mars!J33:AM33,"I")+COUNTIF(Mars!$F33:$AJ33,"-")+2*COUNTIF(Mars!$F33:$AJ33,"+")</f>
        <v>0</v>
      </c>
      <c r="M33" s="85">
        <f>COUNTIF(Avril!K33:AN33,"I")+COUNTIF(Avril!$F33:$AJ33,"-")+2*COUNTIF(Avril!$F33:$AJ33,"+")</f>
        <v>0</v>
      </c>
      <c r="N33" s="85">
        <f>COUNTIF(Mai!L33:AO33,"I")+COUNTIF(Mai!$F33:$AJ33,"-")+2*COUNTIF(Mai!$F33:$AJ33,"+")</f>
        <v>0</v>
      </c>
      <c r="O33" s="85">
        <f>COUNTIF(Juin!M33:AP33,"I")+COUNTIF(Juin!$F33:$AJ33,"-")+2*COUNTIF(Juin!$F33:$AJ33,"+")</f>
        <v>0</v>
      </c>
      <c r="P33" s="85">
        <f>COUNTIF(Juil.!N33:AR33,"I")+COUNTIF(Juil.!$F33:$AK33,"-")+2*COUNTIF(Juil.!$F33:$AK33,"+")</f>
        <v>0</v>
      </c>
      <c r="Q33" s="86"/>
      <c r="R33" s="85">
        <f t="shared" si="0"/>
        <v>0</v>
      </c>
    </row>
    <row r="34" spans="2:18" ht="18" customHeight="1" thickBot="1" x14ac:dyDescent="0.4">
      <c r="B34" s="27">
        <f>B33+1</f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87">
        <f>COUNTIF(Sept!$F34:$AJ34,"I")+COUNTIF(Sept!$F34:$AJ34,"-")+2*COUNTIF(Sept!$F34:$AJ34,"+")</f>
        <v>0</v>
      </c>
      <c r="G34" s="87">
        <f>COUNTIF(Oct.!$F33:$AJ33,"I")+COUNTIF(Oct.!$F33:$AJ33,"-")+2*COUNTIF(Oct.!$F33:$AJ33,"+")</f>
        <v>0</v>
      </c>
      <c r="H34" s="87">
        <f>COUNTIF(Nov.!F34:AI34,"I")+COUNTIF(Nov.!$F34:$AJ34,"-")+2*COUNTIF(Nov.!$F34:$AJ34,"+")</f>
        <v>0</v>
      </c>
      <c r="I34" s="87">
        <f>COUNTIF(Déc.!G34:AJ34,"I")+COUNTIF(Déc.!$F34:$AJ34,"-")+2*COUNTIF(Déc.!$F34:$AJ34,"+")</f>
        <v>0</v>
      </c>
      <c r="J34" s="87">
        <f>COUNTIF(Jan.!H33:AK33,"I")+COUNTIF(Jan.!$F33:$AH33,"-")+2*COUNTIF(Jan.!$F33:$AH33,"+")</f>
        <v>0</v>
      </c>
      <c r="K34" s="87">
        <f>COUNTIF(Fév.!I34:AL34,"I")+COUNTIF(Fév.!$F34:$AJ34,"-")+2*COUNTIF(Fév.!$F34:$AJ34,"+")</f>
        <v>0</v>
      </c>
      <c r="L34" s="87">
        <f>COUNTIF(Mars!J34:AM34,"I")+COUNTIF(Mars!$F34:$AJ34,"-")+2*COUNTIF(Mars!$F34:$AJ34,"+")</f>
        <v>0</v>
      </c>
      <c r="M34" s="87">
        <f>COUNTIF(Avril!K34:AN34,"I")+COUNTIF(Avril!$F34:$AJ34,"-")+2*COUNTIF(Avril!$F34:$AJ34,"+")</f>
        <v>0</v>
      </c>
      <c r="N34" s="87">
        <f>COUNTIF(Mai!L34:AO34,"I")+COUNTIF(Mai!$F34:$AJ34,"-")+2*COUNTIF(Mai!$F34:$AJ34,"+")</f>
        <v>0</v>
      </c>
      <c r="O34" s="87">
        <f>COUNTIF(Juin!M34:AP34,"I")+COUNTIF(Juin!$F34:$AJ34,"-")+2*COUNTIF(Juin!$F34:$AJ34,"+")</f>
        <v>0</v>
      </c>
      <c r="P34" s="87">
        <f>COUNTIF(Juil.!N34:AR34,"I")+COUNTIF(Juil.!$F34:$AK34,"-")+2*COUNTIF(Juil.!$F34:$AK34,"+")</f>
        <v>0</v>
      </c>
      <c r="Q34" s="88"/>
      <c r="R34" s="89">
        <f t="shared" si="0"/>
        <v>0</v>
      </c>
    </row>
    <row r="35" spans="2:18" ht="18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85">
        <f>COUNTIF(Sept!$F35:$AJ35,"I")+COUNTIF(Sept!$F35:$AJ35,"-")+2*COUNTIF(Sept!$F35:$AJ35,"+")</f>
        <v>0</v>
      </c>
      <c r="G35" s="85">
        <f>COUNTIF(Oct.!$F34:$AJ34,"I")+COUNTIF(Oct.!$F34:$AJ34,"-")+2*COUNTIF(Oct.!$F34:$AJ34,"+")</f>
        <v>0</v>
      </c>
      <c r="H35" s="85">
        <f>COUNTIF(Nov.!F35:AI35,"I")+COUNTIF(Nov.!$F35:$AJ35,"-")+2*COUNTIF(Nov.!$F35:$AJ35,"+")</f>
        <v>0</v>
      </c>
      <c r="I35" s="85">
        <f>COUNTIF(Déc.!G35:AJ35,"I")+COUNTIF(Déc.!$F35:$AJ35,"-")+2*COUNTIF(Déc.!$F35:$AJ35,"+")</f>
        <v>0</v>
      </c>
      <c r="J35" s="85">
        <f>COUNTIF(Jan.!H34:AK34,"I")+COUNTIF(Jan.!$F34:$AH34,"-")+2*COUNTIF(Jan.!$F34:$AH34,"+")</f>
        <v>0</v>
      </c>
      <c r="K35" s="85">
        <f>COUNTIF(Fév.!I35:AL35,"I")+COUNTIF(Fév.!$F35:$AJ35,"-")+2*COUNTIF(Fév.!$F35:$AJ35,"+")</f>
        <v>0</v>
      </c>
      <c r="L35" s="85">
        <f>COUNTIF(Mars!J35:AM35,"I")+COUNTIF(Mars!$F35:$AJ35,"-")+2*COUNTIF(Mars!$F35:$AJ35,"+")</f>
        <v>0</v>
      </c>
      <c r="M35" s="85">
        <f>COUNTIF(Avril!K35:AN35,"I")+COUNTIF(Avril!$F35:$AJ35,"-")+2*COUNTIF(Avril!$F35:$AJ35,"+")</f>
        <v>0</v>
      </c>
      <c r="N35" s="85">
        <f>COUNTIF(Mai!L35:AO35,"I")+COUNTIF(Mai!$F35:$AJ35,"-")+2*COUNTIF(Mai!$F35:$AJ35,"+")</f>
        <v>0</v>
      </c>
      <c r="O35" s="85">
        <f>COUNTIF(Juin!M35:AP35,"I")+COUNTIF(Juin!$F35:$AJ35,"-")+2*COUNTIF(Juin!$F35:$AJ35,"+")</f>
        <v>0</v>
      </c>
      <c r="P35" s="85">
        <f>COUNTIF(Juil.!N35:AR35,"I")+COUNTIF(Juil.!$F35:$AK35,"-")+2*COUNTIF(Juil.!$F35:$AK35,"+")</f>
        <v>0</v>
      </c>
      <c r="Q35" s="86"/>
      <c r="R35" s="85">
        <f t="shared" si="0"/>
        <v>0</v>
      </c>
    </row>
    <row r="36" spans="2:18" ht="18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87">
        <f>COUNTIF(Sept!$F36:$AJ36,"I")+COUNTIF(Sept!$F36:$AJ36,"-")+2*COUNTIF(Sept!$F36:$AJ36,"+")</f>
        <v>0</v>
      </c>
      <c r="G36" s="87">
        <f>COUNTIF(Oct.!$F35:$AJ35,"I")+COUNTIF(Oct.!$F35:$AJ35,"-")+2*COUNTIF(Oct.!$F35:$AJ35,"+")</f>
        <v>0</v>
      </c>
      <c r="H36" s="87">
        <f>COUNTIF(Nov.!F36:AI36,"I")+COUNTIF(Nov.!$F36:$AJ36,"-")+2*COUNTIF(Nov.!$F36:$AJ36,"+")</f>
        <v>0</v>
      </c>
      <c r="I36" s="87">
        <f>COUNTIF(Déc.!G36:AJ36,"I")+COUNTIF(Déc.!$F36:$AJ36,"-")+2*COUNTIF(Déc.!$F36:$AJ36,"+")</f>
        <v>0</v>
      </c>
      <c r="J36" s="87">
        <f>COUNTIF(Jan.!H35:AK35,"I")+COUNTIF(Jan.!$F35:$AH35,"-")+2*COUNTIF(Jan.!$F35:$AH35,"+")</f>
        <v>0</v>
      </c>
      <c r="K36" s="87">
        <f>COUNTIF(Fév.!I36:AL36,"I")+COUNTIF(Fév.!$F36:$AJ36,"-")+2*COUNTIF(Fév.!$F36:$AJ36,"+")</f>
        <v>0</v>
      </c>
      <c r="L36" s="87">
        <f>COUNTIF(Mars!J36:AM36,"I")+COUNTIF(Mars!$F36:$AJ36,"-")+2*COUNTIF(Mars!$F36:$AJ36,"+")</f>
        <v>0</v>
      </c>
      <c r="M36" s="87">
        <f>COUNTIF(Avril!K36:AN36,"I")+COUNTIF(Avril!$F36:$AJ36,"-")+2*COUNTIF(Avril!$F36:$AJ36,"+")</f>
        <v>0</v>
      </c>
      <c r="N36" s="87">
        <f>COUNTIF(Mai!L36:AO36,"I")+COUNTIF(Mai!$F36:$AJ36,"-")+2*COUNTIF(Mai!$F36:$AJ36,"+")</f>
        <v>0</v>
      </c>
      <c r="O36" s="87">
        <f>COUNTIF(Juin!M36:AP36,"I")+COUNTIF(Juin!$F36:$AJ36,"-")+2*COUNTIF(Juin!$F36:$AJ36,"+")</f>
        <v>0</v>
      </c>
      <c r="P36" s="87">
        <f>COUNTIF(Juil.!N36:AR36,"I")+COUNTIF(Juil.!$F36:$AK36,"-")+2*COUNTIF(Juil.!$F36:$AK36,"+")</f>
        <v>0</v>
      </c>
      <c r="Q36" s="88"/>
      <c r="R36" s="89">
        <f t="shared" si="0"/>
        <v>0</v>
      </c>
    </row>
    <row r="37" spans="2:18" ht="18" customHeight="1" x14ac:dyDescent="0.35"/>
    <row r="38" spans="2:18" ht="18" customHeight="1" x14ac:dyDescent="0.35"/>
    <row r="39" spans="2:18" ht="18" customHeight="1" x14ac:dyDescent="0.35"/>
  </sheetData>
  <sheetProtection password="DDAF" sheet="1"/>
  <mergeCells count="14">
    <mergeCell ref="K4:K6"/>
    <mergeCell ref="C4:C6"/>
    <mergeCell ref="R4:R6"/>
    <mergeCell ref="L4:L6"/>
    <mergeCell ref="M4:M6"/>
    <mergeCell ref="N4:N6"/>
    <mergeCell ref="O4:O6"/>
    <mergeCell ref="P4:P6"/>
    <mergeCell ref="C2:R2"/>
    <mergeCell ref="F4:F6"/>
    <mergeCell ref="G4:G6"/>
    <mergeCell ref="H4:H6"/>
    <mergeCell ref="I4:I6"/>
    <mergeCell ref="J4:J6"/>
  </mergeCells>
  <pageMargins left="0.23622047244094491" right="0.23622047244094491" top="0" bottom="0" header="0.31496062992125984" footer="0.31496062992125984"/>
  <pageSetup paperSize="9" orientation="landscape" r:id="rId1"/>
  <headerFooter alignWithMargins="0">
    <oddFooter>&amp;COdile Aubert - Le Prof 2.0 - http://www.saintpauldevence.info/leprof2.0/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V40"/>
  <sheetViews>
    <sheetView showGridLines="0" showRowColHeaders="0" topLeftCell="B1" zoomScale="115" zoomScaleNormal="115" workbookViewId="0">
      <pane xSplit="4" ySplit="6" topLeftCell="F7" activePane="bottomRight" state="frozen"/>
      <selection activeCell="B2" sqref="B2:D2"/>
      <selection pane="topRight" activeCell="B2" sqref="B2:D2"/>
      <selection pane="bottomLeft" activeCell="B2" sqref="B2:D2"/>
      <selection pane="bottomRight" activeCell="G7" sqref="G7"/>
    </sheetView>
  </sheetViews>
  <sheetFormatPr baseColWidth="10" defaultColWidth="11.44140625" defaultRowHeight="20.399999999999999" x14ac:dyDescent="0.35"/>
  <cols>
    <col min="1" max="1" width="0.554687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9" width="2.88671875" style="1" customWidth="1"/>
    <col min="20" max="20" width="3.109375" style="1" customWidth="1"/>
    <col min="21" max="35" width="2.88671875" style="1" customWidth="1"/>
    <col min="36" max="37" width="2.88671875" style="1" hidden="1" customWidth="1"/>
    <col min="38" max="38" width="26.88671875" style="1" customWidth="1"/>
    <col min="39" max="39" width="32.88671875" style="1" hidden="1" customWidth="1"/>
    <col min="40" max="43" width="11.44140625" style="1" customWidth="1"/>
    <col min="44" max="47" width="3.5546875" style="1" hidden="1" customWidth="1"/>
    <col min="48" max="48" width="5" style="1" hidden="1" customWidth="1"/>
    <col min="49" max="50" width="5" style="1" customWidth="1"/>
    <col min="51" max="16384" width="11.44140625" style="1"/>
  </cols>
  <sheetData>
    <row r="1" spans="1:48" ht="30" customHeight="1" x14ac:dyDescent="0.35"/>
    <row r="2" spans="1:48" ht="20.399999999999999" customHeight="1" x14ac:dyDescent="0.35">
      <c r="A2" s="2"/>
      <c r="B2" s="25"/>
      <c r="C2" s="129" t="str">
        <f>Liste!B1</f>
        <v>CM1 M. ou Mme ……… Année scolaire 2019 - 2020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90"/>
      <c r="Y2" s="90"/>
      <c r="Z2" s="91"/>
      <c r="AA2" s="91"/>
      <c r="AB2" s="91"/>
      <c r="AC2" s="91"/>
      <c r="AD2" s="91"/>
      <c r="AE2" s="91"/>
      <c r="AF2" s="91"/>
      <c r="AG2" s="136" t="s">
        <v>20</v>
      </c>
      <c r="AH2" s="136"/>
      <c r="AI2" s="136"/>
      <c r="AJ2" s="136"/>
      <c r="AK2" s="136"/>
      <c r="AL2" s="136"/>
      <c r="AM2" s="17">
        <f>DATE(2011,9,1)</f>
        <v>40787</v>
      </c>
      <c r="AR2" s="1" t="s">
        <v>16</v>
      </c>
      <c r="AS2" s="1" t="s">
        <v>17</v>
      </c>
      <c r="AU2" s="1" t="s">
        <v>18</v>
      </c>
      <c r="AV2" s="1" t="s">
        <v>19</v>
      </c>
    </row>
    <row r="3" spans="1:48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17">
        <f>DATE(2011,10,1)</f>
        <v>40817</v>
      </c>
      <c r="AN3" s="14"/>
    </row>
    <row r="4" spans="1:48" ht="16.5" customHeight="1" thickBot="1" x14ac:dyDescent="0.4">
      <c r="C4" s="137" t="s">
        <v>15</v>
      </c>
      <c r="F4" s="30"/>
      <c r="G4" s="10" t="str">
        <f>"L"</f>
        <v>L</v>
      </c>
      <c r="H4" s="10" t="str">
        <f>"M"</f>
        <v>M</v>
      </c>
      <c r="I4" s="30" t="s">
        <v>2</v>
      </c>
      <c r="J4" s="10" t="str">
        <f>"J"</f>
        <v>J</v>
      </c>
      <c r="K4" s="10" t="str">
        <f>"V"</f>
        <v>V</v>
      </c>
      <c r="L4" s="30" t="s">
        <v>2</v>
      </c>
      <c r="M4" s="30"/>
      <c r="N4" s="10" t="str">
        <f>"L"</f>
        <v>L</v>
      </c>
      <c r="O4" s="10" t="str">
        <f>"M"</f>
        <v>M</v>
      </c>
      <c r="P4" s="30" t="s">
        <v>2</v>
      </c>
      <c r="Q4" s="10" t="str">
        <f>"J"</f>
        <v>J</v>
      </c>
      <c r="R4" s="10" t="str">
        <f>"V"</f>
        <v>V</v>
      </c>
      <c r="S4" s="30" t="s">
        <v>2</v>
      </c>
      <c r="T4" s="30"/>
      <c r="U4" s="10" t="str">
        <f>"L"</f>
        <v>L</v>
      </c>
      <c r="V4" s="10" t="str">
        <f>"M"</f>
        <v>M</v>
      </c>
      <c r="W4" s="30" t="s">
        <v>2</v>
      </c>
      <c r="X4" s="10" t="str">
        <f>"J"</f>
        <v>J</v>
      </c>
      <c r="Y4" s="10" t="str">
        <f>"V"</f>
        <v>V</v>
      </c>
      <c r="Z4" s="30" t="s">
        <v>2</v>
      </c>
      <c r="AA4" s="30"/>
      <c r="AB4" s="10" t="str">
        <f>"L"</f>
        <v>L</v>
      </c>
      <c r="AC4" s="10" t="s">
        <v>17</v>
      </c>
      <c r="AD4" s="30" t="s">
        <v>2</v>
      </c>
      <c r="AE4" s="10" t="s">
        <v>18</v>
      </c>
      <c r="AF4" s="10" t="s">
        <v>19</v>
      </c>
      <c r="AG4" s="30"/>
      <c r="AH4" s="30"/>
      <c r="AI4" s="10" t="str">
        <f>"L"</f>
        <v>L</v>
      </c>
      <c r="AJ4" s="10" t="s">
        <v>2</v>
      </c>
      <c r="AK4" s="30"/>
      <c r="AL4" s="130" t="s">
        <v>21</v>
      </c>
      <c r="AM4" s="17">
        <f>DATE(2011,11,1)</f>
        <v>40848</v>
      </c>
    </row>
    <row r="5" spans="1:48" ht="20.399999999999999" hidden="1" customHeight="1" thickBot="1" x14ac:dyDescent="0.4">
      <c r="C5" s="138"/>
      <c r="F5" s="31">
        <f>IF(OR(F4="L",F4="M",F4="J",F4="V"),2,0)</f>
        <v>0</v>
      </c>
      <c r="G5" s="13">
        <f t="shared" ref="G5:O5" si="0">IF(OR(G4="L",G4="M",G4="J",G4="V"),2,0)</f>
        <v>2</v>
      </c>
      <c r="H5" s="13">
        <f t="shared" si="0"/>
        <v>2</v>
      </c>
      <c r="I5" s="31">
        <f t="shared" si="0"/>
        <v>0</v>
      </c>
      <c r="J5" s="13">
        <f t="shared" si="0"/>
        <v>2</v>
      </c>
      <c r="K5" s="13">
        <f t="shared" si="0"/>
        <v>2</v>
      </c>
      <c r="L5" s="31">
        <f t="shared" si="0"/>
        <v>0</v>
      </c>
      <c r="M5" s="31">
        <f t="shared" si="0"/>
        <v>0</v>
      </c>
      <c r="N5" s="13">
        <f t="shared" si="0"/>
        <v>2</v>
      </c>
      <c r="O5" s="13">
        <f t="shared" si="0"/>
        <v>2</v>
      </c>
      <c r="P5" s="31">
        <f>IF(OR(P4="L",P4="M",P4="J",P4="V"),2,0)</f>
        <v>0</v>
      </c>
      <c r="Q5" s="13">
        <f t="shared" ref="Q5:V5" si="1">IF(OR(Q4="L",Q4="M",Q4="J",Q4="V"),2,0)</f>
        <v>2</v>
      </c>
      <c r="R5" s="13">
        <f t="shared" si="1"/>
        <v>2</v>
      </c>
      <c r="S5" s="31">
        <f t="shared" si="1"/>
        <v>0</v>
      </c>
      <c r="T5" s="31">
        <f t="shared" si="1"/>
        <v>0</v>
      </c>
      <c r="U5" s="13">
        <f t="shared" si="1"/>
        <v>2</v>
      </c>
      <c r="V5" s="13">
        <f t="shared" si="1"/>
        <v>2</v>
      </c>
      <c r="W5" s="31">
        <f>IF(OR(W4="L",W4="M",W4="J",W4="V"),2,0)</f>
        <v>0</v>
      </c>
      <c r="X5" s="13">
        <f t="shared" ref="X5:AG5" si="2">IF(OR(X4="L",X4="M",X4="J",X4="V"),2,0)</f>
        <v>2</v>
      </c>
      <c r="Y5" s="13">
        <f t="shared" si="2"/>
        <v>2</v>
      </c>
      <c r="Z5" s="31">
        <f t="shared" si="2"/>
        <v>0</v>
      </c>
      <c r="AA5" s="31">
        <f t="shared" si="2"/>
        <v>0</v>
      </c>
      <c r="AB5" s="13">
        <f t="shared" si="2"/>
        <v>2</v>
      </c>
      <c r="AC5" s="13">
        <f t="shared" si="2"/>
        <v>2</v>
      </c>
      <c r="AD5" s="31">
        <f t="shared" si="2"/>
        <v>0</v>
      </c>
      <c r="AE5" s="13">
        <f t="shared" si="2"/>
        <v>2</v>
      </c>
      <c r="AF5" s="13">
        <f t="shared" si="2"/>
        <v>2</v>
      </c>
      <c r="AG5" s="31">
        <f t="shared" si="2"/>
        <v>0</v>
      </c>
      <c r="AH5" s="31">
        <f>IF(OR(AH4="L",AH4="M",AH4="J",AH4="V"),2,0)</f>
        <v>0</v>
      </c>
      <c r="AI5" s="13">
        <f>IF(OR(AI4="L",AI4="M",AI4="J",AI4="V"),2,0)</f>
        <v>2</v>
      </c>
      <c r="AJ5" s="13">
        <f>IF(OR(AJ4="L",AJ4="M",AJ4="J",AJ4="V"),2,0)</f>
        <v>0</v>
      </c>
      <c r="AK5" s="31">
        <f>IF(OR(AK4="L",AK4="M",AK4="J",AK4="V"),2,0)</f>
        <v>0</v>
      </c>
      <c r="AL5" s="131"/>
      <c r="AM5" s="4"/>
    </row>
    <row r="6" spans="1:48" ht="16.5" customHeight="1" thickBot="1" x14ac:dyDescent="0.4">
      <c r="C6" s="139"/>
      <c r="D6" s="9" t="s">
        <v>0</v>
      </c>
      <c r="E6" s="9"/>
      <c r="F6" s="32">
        <f t="shared" ref="F6:AI6" si="3">E6+1</f>
        <v>1</v>
      </c>
      <c r="G6" s="12">
        <f t="shared" si="3"/>
        <v>2</v>
      </c>
      <c r="H6" s="12">
        <f t="shared" si="3"/>
        <v>3</v>
      </c>
      <c r="I6" s="32">
        <f t="shared" si="3"/>
        <v>4</v>
      </c>
      <c r="J6" s="12">
        <f t="shared" si="3"/>
        <v>5</v>
      </c>
      <c r="K6" s="12">
        <f t="shared" si="3"/>
        <v>6</v>
      </c>
      <c r="L6" s="32">
        <f t="shared" si="3"/>
        <v>7</v>
      </c>
      <c r="M6" s="32">
        <f t="shared" si="3"/>
        <v>8</v>
      </c>
      <c r="N6" s="12">
        <f t="shared" si="3"/>
        <v>9</v>
      </c>
      <c r="O6" s="12">
        <f t="shared" si="3"/>
        <v>10</v>
      </c>
      <c r="P6" s="32">
        <f t="shared" si="3"/>
        <v>11</v>
      </c>
      <c r="Q6" s="12">
        <f t="shared" si="3"/>
        <v>12</v>
      </c>
      <c r="R6" s="12">
        <f t="shared" si="3"/>
        <v>13</v>
      </c>
      <c r="S6" s="32">
        <f t="shared" si="3"/>
        <v>14</v>
      </c>
      <c r="T6" s="32">
        <f t="shared" si="3"/>
        <v>15</v>
      </c>
      <c r="U6" s="12">
        <f t="shared" si="3"/>
        <v>16</v>
      </c>
      <c r="V6" s="12">
        <f t="shared" si="3"/>
        <v>17</v>
      </c>
      <c r="W6" s="32">
        <f t="shared" si="3"/>
        <v>18</v>
      </c>
      <c r="X6" s="12">
        <f t="shared" si="3"/>
        <v>19</v>
      </c>
      <c r="Y6" s="12">
        <f t="shared" si="3"/>
        <v>20</v>
      </c>
      <c r="Z6" s="32">
        <f t="shared" si="3"/>
        <v>21</v>
      </c>
      <c r="AA6" s="32">
        <f t="shared" si="3"/>
        <v>22</v>
      </c>
      <c r="AB6" s="12">
        <f t="shared" si="3"/>
        <v>23</v>
      </c>
      <c r="AC6" s="12">
        <f t="shared" si="3"/>
        <v>24</v>
      </c>
      <c r="AD6" s="32">
        <f t="shared" si="3"/>
        <v>25</v>
      </c>
      <c r="AE6" s="12">
        <f t="shared" si="3"/>
        <v>26</v>
      </c>
      <c r="AF6" s="12">
        <f t="shared" si="3"/>
        <v>27</v>
      </c>
      <c r="AG6" s="32">
        <f t="shared" si="3"/>
        <v>28</v>
      </c>
      <c r="AH6" s="32">
        <f t="shared" si="3"/>
        <v>29</v>
      </c>
      <c r="AI6" s="12">
        <f t="shared" si="3"/>
        <v>30</v>
      </c>
      <c r="AJ6" s="12" t="s">
        <v>2</v>
      </c>
      <c r="AK6" s="32" t="s">
        <v>2</v>
      </c>
      <c r="AL6" s="132"/>
      <c r="AM6" s="17">
        <f>DATE(2011,12,1)</f>
        <v>40878</v>
      </c>
    </row>
    <row r="7" spans="1:48" ht="15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41"/>
      <c r="G7" s="46"/>
      <c r="H7" s="46"/>
      <c r="I7" s="41"/>
      <c r="J7" s="46"/>
      <c r="K7" s="46"/>
      <c r="L7" s="41"/>
      <c r="M7" s="41"/>
      <c r="N7" s="46"/>
      <c r="O7" s="46"/>
      <c r="P7" s="41"/>
      <c r="Q7" s="46"/>
      <c r="R7" s="46"/>
      <c r="S7" s="41"/>
      <c r="T7" s="41"/>
      <c r="U7" s="46"/>
      <c r="V7" s="46"/>
      <c r="W7" s="41"/>
      <c r="X7" s="46"/>
      <c r="Y7" s="46"/>
      <c r="Z7" s="41"/>
      <c r="AA7" s="41"/>
      <c r="AB7" s="46"/>
      <c r="AC7" s="46"/>
      <c r="AD7" s="41"/>
      <c r="AE7" s="46"/>
      <c r="AF7" s="46"/>
      <c r="AG7" s="41"/>
      <c r="AH7" s="41"/>
      <c r="AI7" s="46"/>
      <c r="AJ7" s="46"/>
      <c r="AK7" s="41"/>
      <c r="AL7" s="51"/>
      <c r="AM7" s="17">
        <f>DATE(2012,1,1)</f>
        <v>40909</v>
      </c>
    </row>
    <row r="8" spans="1:48" ht="15" customHeight="1" x14ac:dyDescent="0.35">
      <c r="B8" s="27">
        <f t="shared" ref="B8:B32" si="4">B7+1</f>
        <v>2</v>
      </c>
      <c r="C8" s="40" t="str">
        <f>CONCATENATE(Liste!B6," ",Liste!C6)</f>
        <v>Nom2 Prénom2</v>
      </c>
      <c r="D8" s="5">
        <v>90</v>
      </c>
      <c r="E8" s="3"/>
      <c r="F8" s="42"/>
      <c r="G8" s="47"/>
      <c r="H8" s="47"/>
      <c r="I8" s="42"/>
      <c r="J8" s="47"/>
      <c r="K8" s="47"/>
      <c r="L8" s="42"/>
      <c r="M8" s="42"/>
      <c r="N8" s="47"/>
      <c r="O8" s="47"/>
      <c r="P8" s="42"/>
      <c r="Q8" s="47"/>
      <c r="R8" s="47"/>
      <c r="S8" s="42"/>
      <c r="T8" s="42"/>
      <c r="U8" s="47"/>
      <c r="V8" s="47"/>
      <c r="W8" s="42"/>
      <c r="X8" s="47"/>
      <c r="Y8" s="47"/>
      <c r="Z8" s="42"/>
      <c r="AA8" s="42"/>
      <c r="AB8" s="47"/>
      <c r="AC8" s="47"/>
      <c r="AD8" s="42"/>
      <c r="AE8" s="47"/>
      <c r="AF8" s="47"/>
      <c r="AG8" s="42"/>
      <c r="AH8" s="42"/>
      <c r="AI8" s="47"/>
      <c r="AJ8" s="47"/>
      <c r="AK8" s="42"/>
      <c r="AL8" s="52"/>
      <c r="AM8" s="17">
        <f>DATE(2012,2,1)</f>
        <v>40940</v>
      </c>
    </row>
    <row r="9" spans="1:48" ht="15" customHeight="1" x14ac:dyDescent="0.35">
      <c r="B9" s="27">
        <f t="shared" si="4"/>
        <v>3</v>
      </c>
      <c r="C9" s="21" t="str">
        <f>CONCATENATE(Liste!B7," ",Liste!C7)</f>
        <v xml:space="preserve"> </v>
      </c>
      <c r="D9" s="22" t="s">
        <v>2</v>
      </c>
      <c r="E9" s="23"/>
      <c r="F9" s="41"/>
      <c r="G9" s="46"/>
      <c r="H9" s="46"/>
      <c r="I9" s="41"/>
      <c r="J9" s="46"/>
      <c r="K9" s="46"/>
      <c r="L9" s="41"/>
      <c r="M9" s="41"/>
      <c r="N9" s="46"/>
      <c r="O9" s="46"/>
      <c r="P9" s="41"/>
      <c r="Q9" s="46"/>
      <c r="R9" s="46"/>
      <c r="S9" s="41"/>
      <c r="T9" s="41"/>
      <c r="U9" s="46"/>
      <c r="V9" s="46"/>
      <c r="W9" s="41"/>
      <c r="X9" s="46"/>
      <c r="Y9" s="46"/>
      <c r="Z9" s="41"/>
      <c r="AA9" s="41"/>
      <c r="AB9" s="46"/>
      <c r="AC9" s="46"/>
      <c r="AD9" s="41"/>
      <c r="AE9" s="46"/>
      <c r="AF9" s="46"/>
      <c r="AG9" s="41"/>
      <c r="AH9" s="41"/>
      <c r="AI9" s="46"/>
      <c r="AJ9" s="46"/>
      <c r="AK9" s="41"/>
      <c r="AL9" s="51"/>
      <c r="AM9" s="17">
        <f>DATE(2012,3,1)</f>
        <v>40969</v>
      </c>
    </row>
    <row r="10" spans="1:48" ht="15" customHeight="1" x14ac:dyDescent="0.35">
      <c r="B10" s="27">
        <f t="shared" si="4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42"/>
      <c r="G10" s="47"/>
      <c r="H10" s="47"/>
      <c r="I10" s="42"/>
      <c r="J10" s="47"/>
      <c r="K10" s="47"/>
      <c r="L10" s="42"/>
      <c r="M10" s="42"/>
      <c r="N10" s="47"/>
      <c r="O10" s="47"/>
      <c r="P10" s="42"/>
      <c r="Q10" s="47"/>
      <c r="R10" s="47"/>
      <c r="S10" s="42"/>
      <c r="T10" s="42"/>
      <c r="U10" s="47"/>
      <c r="V10" s="47"/>
      <c r="W10" s="42"/>
      <c r="X10" s="47"/>
      <c r="Y10" s="47"/>
      <c r="Z10" s="42"/>
      <c r="AA10" s="42"/>
      <c r="AB10" s="47"/>
      <c r="AC10" s="47"/>
      <c r="AD10" s="42"/>
      <c r="AE10" s="47"/>
      <c r="AF10" s="47"/>
      <c r="AG10" s="42"/>
      <c r="AH10" s="42"/>
      <c r="AI10" s="47"/>
      <c r="AJ10" s="47"/>
      <c r="AK10" s="42"/>
      <c r="AL10" s="52"/>
      <c r="AM10" s="17">
        <f>DATE(2012,4,1)</f>
        <v>41000</v>
      </c>
    </row>
    <row r="11" spans="1:48" ht="15" customHeight="1" x14ac:dyDescent="0.35">
      <c r="B11" s="27">
        <f t="shared" si="4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41"/>
      <c r="G11" s="46"/>
      <c r="H11" s="46"/>
      <c r="I11" s="41"/>
      <c r="J11" s="46"/>
      <c r="K11" s="46"/>
      <c r="L11" s="41"/>
      <c r="M11" s="41"/>
      <c r="N11" s="46"/>
      <c r="O11" s="46"/>
      <c r="P11" s="41"/>
      <c r="Q11" s="46"/>
      <c r="R11" s="46"/>
      <c r="S11" s="41"/>
      <c r="T11" s="41"/>
      <c r="U11" s="46"/>
      <c r="V11" s="46"/>
      <c r="W11" s="41"/>
      <c r="X11" s="46"/>
      <c r="Y11" s="46"/>
      <c r="Z11" s="41"/>
      <c r="AA11" s="41"/>
      <c r="AB11" s="46"/>
      <c r="AC11" s="46"/>
      <c r="AD11" s="41"/>
      <c r="AE11" s="46"/>
      <c r="AF11" s="46"/>
      <c r="AG11" s="41"/>
      <c r="AH11" s="41"/>
      <c r="AI11" s="46"/>
      <c r="AJ11" s="46"/>
      <c r="AK11" s="41"/>
      <c r="AL11" s="51"/>
      <c r="AM11" s="17">
        <f>DATE(2012,5,1)</f>
        <v>41030</v>
      </c>
    </row>
    <row r="12" spans="1:48" ht="15" customHeight="1" x14ac:dyDescent="0.35">
      <c r="B12" s="27">
        <f t="shared" si="4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42"/>
      <c r="G12" s="47"/>
      <c r="H12" s="47"/>
      <c r="I12" s="42"/>
      <c r="J12" s="47"/>
      <c r="K12" s="47"/>
      <c r="L12" s="42"/>
      <c r="M12" s="42"/>
      <c r="N12" s="47"/>
      <c r="O12" s="47"/>
      <c r="P12" s="42"/>
      <c r="Q12" s="47"/>
      <c r="R12" s="47"/>
      <c r="S12" s="42"/>
      <c r="T12" s="42"/>
      <c r="U12" s="47"/>
      <c r="V12" s="47"/>
      <c r="W12" s="42"/>
      <c r="X12" s="47"/>
      <c r="Y12" s="47"/>
      <c r="Z12" s="42"/>
      <c r="AA12" s="42"/>
      <c r="AB12" s="47"/>
      <c r="AC12" s="47"/>
      <c r="AD12" s="42"/>
      <c r="AE12" s="47"/>
      <c r="AF12" s="47"/>
      <c r="AG12" s="42"/>
      <c r="AH12" s="42"/>
      <c r="AI12" s="47"/>
      <c r="AJ12" s="47"/>
      <c r="AK12" s="42"/>
      <c r="AL12" s="52"/>
      <c r="AM12" s="17">
        <f>DATE(2012,6,1)</f>
        <v>41061</v>
      </c>
    </row>
    <row r="13" spans="1:48" ht="15" customHeight="1" x14ac:dyDescent="0.35">
      <c r="B13" s="27">
        <f t="shared" si="4"/>
        <v>7</v>
      </c>
      <c r="C13" s="21" t="str">
        <f>CONCATENATE(Liste!B11," ",Liste!C11)</f>
        <v xml:space="preserve"> </v>
      </c>
      <c r="D13" s="22" t="s">
        <v>2</v>
      </c>
      <c r="E13" s="23"/>
      <c r="F13" s="41"/>
      <c r="G13" s="46"/>
      <c r="H13" s="46"/>
      <c r="I13" s="41"/>
      <c r="J13" s="46"/>
      <c r="K13" s="46"/>
      <c r="L13" s="41"/>
      <c r="M13" s="41"/>
      <c r="N13" s="46"/>
      <c r="O13" s="46"/>
      <c r="P13" s="41"/>
      <c r="Q13" s="46"/>
      <c r="R13" s="46"/>
      <c r="S13" s="41"/>
      <c r="T13" s="41"/>
      <c r="U13" s="46"/>
      <c r="V13" s="46"/>
      <c r="W13" s="41"/>
      <c r="X13" s="46"/>
      <c r="Y13" s="46"/>
      <c r="Z13" s="41"/>
      <c r="AA13" s="41"/>
      <c r="AB13" s="46"/>
      <c r="AC13" s="46"/>
      <c r="AD13" s="41"/>
      <c r="AE13" s="46"/>
      <c r="AF13" s="46"/>
      <c r="AG13" s="41"/>
      <c r="AH13" s="41"/>
      <c r="AI13" s="46"/>
      <c r="AJ13" s="46"/>
      <c r="AK13" s="41"/>
      <c r="AL13" s="51"/>
      <c r="AM13" s="17">
        <f>DATE(2012,7,1)</f>
        <v>41091</v>
      </c>
    </row>
    <row r="14" spans="1:48" ht="15" customHeight="1" x14ac:dyDescent="0.35">
      <c r="B14" s="27">
        <f t="shared" si="4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42"/>
      <c r="G14" s="47"/>
      <c r="H14" s="47"/>
      <c r="I14" s="42"/>
      <c r="J14" s="47"/>
      <c r="K14" s="47"/>
      <c r="L14" s="42"/>
      <c r="M14" s="42"/>
      <c r="N14" s="47"/>
      <c r="O14" s="47"/>
      <c r="P14" s="42"/>
      <c r="Q14" s="47"/>
      <c r="R14" s="47"/>
      <c r="S14" s="42"/>
      <c r="T14" s="42"/>
      <c r="U14" s="47"/>
      <c r="V14" s="47"/>
      <c r="W14" s="42"/>
      <c r="X14" s="47"/>
      <c r="Y14" s="47"/>
      <c r="Z14" s="42"/>
      <c r="AA14" s="42"/>
      <c r="AB14" s="47"/>
      <c r="AC14" s="47"/>
      <c r="AD14" s="42"/>
      <c r="AE14" s="47"/>
      <c r="AF14" s="47"/>
      <c r="AG14" s="42"/>
      <c r="AH14" s="42"/>
      <c r="AI14" s="47"/>
      <c r="AJ14" s="47"/>
      <c r="AK14" s="42"/>
      <c r="AL14" s="52"/>
    </row>
    <row r="15" spans="1:48" ht="15" customHeight="1" x14ac:dyDescent="0.35">
      <c r="B15" s="27">
        <f t="shared" si="4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41"/>
      <c r="G15" s="46"/>
      <c r="H15" s="46"/>
      <c r="I15" s="41"/>
      <c r="J15" s="46"/>
      <c r="K15" s="46"/>
      <c r="L15" s="41"/>
      <c r="M15" s="41"/>
      <c r="N15" s="46"/>
      <c r="O15" s="46"/>
      <c r="P15" s="41"/>
      <c r="Q15" s="46"/>
      <c r="R15" s="46"/>
      <c r="S15" s="41"/>
      <c r="T15" s="41"/>
      <c r="U15" s="46"/>
      <c r="V15" s="46"/>
      <c r="W15" s="41"/>
      <c r="X15" s="46"/>
      <c r="Y15" s="46"/>
      <c r="Z15" s="41"/>
      <c r="AA15" s="41"/>
      <c r="AB15" s="46"/>
      <c r="AC15" s="46"/>
      <c r="AD15" s="41"/>
      <c r="AE15" s="46"/>
      <c r="AF15" s="46"/>
      <c r="AG15" s="41"/>
      <c r="AH15" s="41"/>
      <c r="AI15" s="46"/>
      <c r="AJ15" s="46"/>
      <c r="AK15" s="41"/>
      <c r="AL15" s="51"/>
      <c r="AM15" s="33">
        <f>COUNTIF(F7:AJ36,"+")</f>
        <v>0</v>
      </c>
      <c r="AN15" s="1" t="s">
        <v>2</v>
      </c>
    </row>
    <row r="16" spans="1:48" ht="15" customHeight="1" x14ac:dyDescent="0.35">
      <c r="B16" s="27">
        <f t="shared" si="4"/>
        <v>10</v>
      </c>
      <c r="C16" s="40" t="str">
        <f>CONCATENATE(Liste!B14," ",Liste!C14)</f>
        <v xml:space="preserve"> </v>
      </c>
      <c r="D16" s="5" t="s">
        <v>1</v>
      </c>
      <c r="E16" s="3"/>
      <c r="F16" s="42"/>
      <c r="G16" s="47"/>
      <c r="H16" s="47"/>
      <c r="I16" s="42"/>
      <c r="J16" s="47"/>
      <c r="K16" s="47"/>
      <c r="L16" s="42"/>
      <c r="M16" s="42"/>
      <c r="N16" s="47"/>
      <c r="O16" s="47"/>
      <c r="P16" s="42"/>
      <c r="Q16" s="47"/>
      <c r="R16" s="47"/>
      <c r="S16" s="42"/>
      <c r="T16" s="42"/>
      <c r="U16" s="47"/>
      <c r="V16" s="47"/>
      <c r="W16" s="42"/>
      <c r="X16" s="47"/>
      <c r="Y16" s="47"/>
      <c r="Z16" s="42"/>
      <c r="AA16" s="42"/>
      <c r="AB16" s="47"/>
      <c r="AC16" s="47"/>
      <c r="AD16" s="42"/>
      <c r="AE16" s="47"/>
      <c r="AF16" s="47"/>
      <c r="AG16" s="42"/>
      <c r="AH16" s="42"/>
      <c r="AI16" s="47"/>
      <c r="AJ16" s="47"/>
      <c r="AK16" s="42"/>
      <c r="AL16" s="52"/>
      <c r="AM16" s="33">
        <f>COUNTIF(F7:AJ36,"-")</f>
        <v>0</v>
      </c>
      <c r="AN16" s="33" t="s">
        <v>2</v>
      </c>
    </row>
    <row r="17" spans="2:40" ht="15" customHeight="1" x14ac:dyDescent="0.35">
      <c r="B17" s="27">
        <f t="shared" si="4"/>
        <v>11</v>
      </c>
      <c r="C17" s="21" t="str">
        <f>CONCATENATE(Liste!B15," ",Liste!C15)</f>
        <v xml:space="preserve"> </v>
      </c>
      <c r="D17" s="22" t="s">
        <v>2</v>
      </c>
      <c r="E17" s="23"/>
      <c r="F17" s="41"/>
      <c r="G17" s="46"/>
      <c r="H17" s="46"/>
      <c r="I17" s="41"/>
      <c r="J17" s="46"/>
      <c r="K17" s="46"/>
      <c r="L17" s="41"/>
      <c r="M17" s="41"/>
      <c r="N17" s="46"/>
      <c r="O17" s="46"/>
      <c r="P17" s="41"/>
      <c r="Q17" s="46"/>
      <c r="R17" s="46"/>
      <c r="S17" s="41"/>
      <c r="T17" s="41"/>
      <c r="U17" s="46"/>
      <c r="V17" s="46"/>
      <c r="W17" s="41"/>
      <c r="X17" s="46"/>
      <c r="Y17" s="46"/>
      <c r="Z17" s="41"/>
      <c r="AA17" s="41"/>
      <c r="AB17" s="46"/>
      <c r="AC17" s="46"/>
      <c r="AD17" s="41"/>
      <c r="AE17" s="46"/>
      <c r="AF17" s="46"/>
      <c r="AG17" s="41"/>
      <c r="AH17" s="41"/>
      <c r="AI17" s="46"/>
      <c r="AJ17" s="46"/>
      <c r="AK17" s="41"/>
      <c r="AL17" s="51"/>
      <c r="AM17" s="33">
        <f>COUNTIF(F7:AJ36,"I")</f>
        <v>0</v>
      </c>
      <c r="AN17" s="33" t="s">
        <v>2</v>
      </c>
    </row>
    <row r="18" spans="2:40" ht="15" customHeight="1" x14ac:dyDescent="0.35">
      <c r="B18" s="27">
        <f t="shared" si="4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42"/>
      <c r="G18" s="47"/>
      <c r="H18" s="47"/>
      <c r="I18" s="42"/>
      <c r="J18" s="47"/>
      <c r="K18" s="47"/>
      <c r="L18" s="42"/>
      <c r="M18" s="42"/>
      <c r="N18" s="47"/>
      <c r="O18" s="47"/>
      <c r="P18" s="42"/>
      <c r="Q18" s="47"/>
      <c r="R18" s="47"/>
      <c r="S18" s="42"/>
      <c r="T18" s="42"/>
      <c r="U18" s="48"/>
      <c r="V18" s="47"/>
      <c r="W18" s="42"/>
      <c r="X18" s="47"/>
      <c r="Y18" s="47"/>
      <c r="Z18" s="42"/>
      <c r="AA18" s="42"/>
      <c r="AB18" s="48"/>
      <c r="AC18" s="48"/>
      <c r="AD18" s="42"/>
      <c r="AE18" s="48"/>
      <c r="AF18" s="48"/>
      <c r="AG18" s="42"/>
      <c r="AH18" s="42"/>
      <c r="AI18" s="47"/>
      <c r="AJ18" s="48"/>
      <c r="AK18" s="42"/>
      <c r="AL18" s="52"/>
      <c r="AN18" s="33" t="s">
        <v>2</v>
      </c>
    </row>
    <row r="19" spans="2:40" ht="15" customHeight="1" x14ac:dyDescent="0.35">
      <c r="B19" s="27">
        <f t="shared" si="4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41"/>
      <c r="G19" s="46"/>
      <c r="H19" s="46"/>
      <c r="I19" s="41"/>
      <c r="J19" s="46"/>
      <c r="K19" s="46"/>
      <c r="L19" s="41"/>
      <c r="M19" s="41"/>
      <c r="N19" s="46"/>
      <c r="O19" s="46"/>
      <c r="P19" s="41"/>
      <c r="Q19" s="46"/>
      <c r="R19" s="46"/>
      <c r="S19" s="41"/>
      <c r="T19" s="41"/>
      <c r="U19" s="46"/>
      <c r="V19" s="46"/>
      <c r="W19" s="41"/>
      <c r="X19" s="46"/>
      <c r="Y19" s="46"/>
      <c r="Z19" s="41"/>
      <c r="AA19" s="41"/>
      <c r="AB19" s="46"/>
      <c r="AC19" s="46"/>
      <c r="AD19" s="41"/>
      <c r="AE19" s="46"/>
      <c r="AF19" s="46"/>
      <c r="AG19" s="41"/>
      <c r="AH19" s="41"/>
      <c r="AI19" s="46"/>
      <c r="AJ19" s="46"/>
      <c r="AK19" s="41"/>
      <c r="AL19" s="51"/>
      <c r="AM19" s="33"/>
    </row>
    <row r="20" spans="2:40" ht="15" customHeight="1" x14ac:dyDescent="0.35">
      <c r="B20" s="27">
        <f t="shared" si="4"/>
        <v>14</v>
      </c>
      <c r="C20" s="40" t="str">
        <f>CONCATENATE(Liste!B18," ",Liste!C18)</f>
        <v xml:space="preserve"> </v>
      </c>
      <c r="D20" s="5" t="s">
        <v>2</v>
      </c>
      <c r="E20" s="3"/>
      <c r="F20" s="41"/>
      <c r="G20" s="47"/>
      <c r="H20" s="47"/>
      <c r="I20" s="41"/>
      <c r="J20" s="47"/>
      <c r="K20" s="47"/>
      <c r="L20" s="42"/>
      <c r="M20" s="42"/>
      <c r="N20" s="47"/>
      <c r="O20" s="47"/>
      <c r="P20" s="41"/>
      <c r="Q20" s="47"/>
      <c r="R20" s="47"/>
      <c r="S20" s="42"/>
      <c r="T20" s="42"/>
      <c r="U20" s="47"/>
      <c r="V20" s="47"/>
      <c r="W20" s="41"/>
      <c r="X20" s="47"/>
      <c r="Y20" s="47"/>
      <c r="Z20" s="42"/>
      <c r="AA20" s="42"/>
      <c r="AB20" s="47"/>
      <c r="AC20" s="47"/>
      <c r="AD20" s="41"/>
      <c r="AE20" s="47"/>
      <c r="AF20" s="47"/>
      <c r="AG20" s="42"/>
      <c r="AH20" s="42"/>
      <c r="AI20" s="47"/>
      <c r="AJ20" s="47"/>
      <c r="AK20" s="42"/>
      <c r="AL20" s="52"/>
    </row>
    <row r="21" spans="2:40" ht="15" customHeight="1" x14ac:dyDescent="0.35">
      <c r="B21" s="27">
        <f t="shared" si="4"/>
        <v>15</v>
      </c>
      <c r="C21" s="21" t="str">
        <f>CONCATENATE(Liste!B19," ",Liste!C19)</f>
        <v xml:space="preserve"> </v>
      </c>
      <c r="D21" s="22" t="s">
        <v>2</v>
      </c>
      <c r="E21" s="23"/>
      <c r="F21" s="42"/>
      <c r="G21" s="46"/>
      <c r="H21" s="46"/>
      <c r="I21" s="42"/>
      <c r="J21" s="46"/>
      <c r="K21" s="46"/>
      <c r="L21" s="41"/>
      <c r="M21" s="41"/>
      <c r="N21" s="46"/>
      <c r="O21" s="46"/>
      <c r="P21" s="42"/>
      <c r="Q21" s="46"/>
      <c r="R21" s="46"/>
      <c r="S21" s="41"/>
      <c r="T21" s="41"/>
      <c r="U21" s="46"/>
      <c r="V21" s="46"/>
      <c r="W21" s="42"/>
      <c r="X21" s="46"/>
      <c r="Y21" s="46"/>
      <c r="Z21" s="41"/>
      <c r="AA21" s="41"/>
      <c r="AB21" s="46"/>
      <c r="AC21" s="46"/>
      <c r="AD21" s="42"/>
      <c r="AE21" s="46"/>
      <c r="AF21" s="46"/>
      <c r="AG21" s="41"/>
      <c r="AH21" s="41"/>
      <c r="AI21" s="46"/>
      <c r="AJ21" s="46"/>
      <c r="AK21" s="41"/>
      <c r="AL21" s="51"/>
    </row>
    <row r="22" spans="2:40" ht="15" customHeight="1" x14ac:dyDescent="0.35">
      <c r="B22" s="27">
        <f t="shared" si="4"/>
        <v>16</v>
      </c>
      <c r="C22" s="40" t="str">
        <f>CONCATENATE(Liste!B20," ",Liste!C20)</f>
        <v xml:space="preserve"> </v>
      </c>
      <c r="D22" s="5" t="s">
        <v>2</v>
      </c>
      <c r="E22" s="3"/>
      <c r="F22" s="42"/>
      <c r="G22" s="47"/>
      <c r="H22" s="47"/>
      <c r="I22" s="42"/>
      <c r="J22" s="47"/>
      <c r="K22" s="47"/>
      <c r="L22" s="42"/>
      <c r="M22" s="42"/>
      <c r="N22" s="47"/>
      <c r="O22" s="47"/>
      <c r="P22" s="42"/>
      <c r="Q22" s="47"/>
      <c r="R22" s="47"/>
      <c r="S22" s="42"/>
      <c r="T22" s="42"/>
      <c r="U22" s="47"/>
      <c r="V22" s="47"/>
      <c r="W22" s="42"/>
      <c r="X22" s="47"/>
      <c r="Y22" s="47"/>
      <c r="Z22" s="42"/>
      <c r="AA22" s="42"/>
      <c r="AB22" s="47"/>
      <c r="AC22" s="47"/>
      <c r="AD22" s="42"/>
      <c r="AE22" s="47"/>
      <c r="AF22" s="47"/>
      <c r="AG22" s="42"/>
      <c r="AH22" s="42"/>
      <c r="AI22" s="47"/>
      <c r="AJ22" s="47"/>
      <c r="AK22" s="42"/>
      <c r="AL22" s="52"/>
    </row>
    <row r="23" spans="2:40" ht="15" customHeight="1" x14ac:dyDescent="0.35">
      <c r="B23" s="27">
        <f t="shared" si="4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41"/>
      <c r="G23" s="46"/>
      <c r="H23" s="46"/>
      <c r="I23" s="41"/>
      <c r="J23" s="46"/>
      <c r="K23" s="46"/>
      <c r="L23" s="41"/>
      <c r="M23" s="41"/>
      <c r="N23" s="46"/>
      <c r="O23" s="46"/>
      <c r="P23" s="41"/>
      <c r="Q23" s="46"/>
      <c r="R23" s="46"/>
      <c r="S23" s="41"/>
      <c r="T23" s="41"/>
      <c r="U23" s="46"/>
      <c r="V23" s="46"/>
      <c r="W23" s="41"/>
      <c r="X23" s="46"/>
      <c r="Y23" s="46"/>
      <c r="Z23" s="41"/>
      <c r="AA23" s="41"/>
      <c r="AB23" s="46"/>
      <c r="AC23" s="46"/>
      <c r="AD23" s="41"/>
      <c r="AE23" s="46"/>
      <c r="AF23" s="46"/>
      <c r="AG23" s="41"/>
      <c r="AH23" s="41"/>
      <c r="AI23" s="46"/>
      <c r="AJ23" s="46"/>
      <c r="AK23" s="41"/>
      <c r="AL23" s="51"/>
    </row>
    <row r="24" spans="2:40" ht="15" customHeight="1" x14ac:dyDescent="0.35">
      <c r="B24" s="27">
        <f t="shared" si="4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42"/>
      <c r="G24" s="47"/>
      <c r="H24" s="47"/>
      <c r="I24" s="42"/>
      <c r="J24" s="47"/>
      <c r="K24" s="47"/>
      <c r="L24" s="42"/>
      <c r="M24" s="42"/>
      <c r="N24" s="47"/>
      <c r="O24" s="47"/>
      <c r="P24" s="42"/>
      <c r="Q24" s="47"/>
      <c r="R24" s="47"/>
      <c r="S24" s="42"/>
      <c r="T24" s="42"/>
      <c r="U24" s="47"/>
      <c r="V24" s="47"/>
      <c r="W24" s="42"/>
      <c r="X24" s="47"/>
      <c r="Y24" s="47"/>
      <c r="Z24" s="42"/>
      <c r="AA24" s="42"/>
      <c r="AB24" s="47"/>
      <c r="AC24" s="47"/>
      <c r="AD24" s="42"/>
      <c r="AE24" s="47"/>
      <c r="AF24" s="47"/>
      <c r="AG24" s="42"/>
      <c r="AH24" s="42"/>
      <c r="AI24" s="47"/>
      <c r="AJ24" s="47"/>
      <c r="AK24" s="42"/>
      <c r="AL24" s="52"/>
    </row>
    <row r="25" spans="2:40" ht="15" customHeight="1" x14ac:dyDescent="0.35">
      <c r="B25" s="27">
        <f t="shared" si="4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41"/>
      <c r="G25" s="46"/>
      <c r="H25" s="46"/>
      <c r="I25" s="41"/>
      <c r="J25" s="46"/>
      <c r="K25" s="46"/>
      <c r="L25" s="41"/>
      <c r="M25" s="41"/>
      <c r="N25" s="46"/>
      <c r="O25" s="46"/>
      <c r="P25" s="41"/>
      <c r="Q25" s="46"/>
      <c r="R25" s="46"/>
      <c r="S25" s="41"/>
      <c r="T25" s="41"/>
      <c r="U25" s="46"/>
      <c r="V25" s="46"/>
      <c r="W25" s="41"/>
      <c r="X25" s="46"/>
      <c r="Y25" s="46"/>
      <c r="Z25" s="41"/>
      <c r="AA25" s="41"/>
      <c r="AB25" s="46"/>
      <c r="AC25" s="46"/>
      <c r="AD25" s="41"/>
      <c r="AE25" s="46"/>
      <c r="AF25" s="46"/>
      <c r="AG25" s="41"/>
      <c r="AH25" s="41"/>
      <c r="AI25" s="46"/>
      <c r="AJ25" s="46"/>
      <c r="AK25" s="41"/>
      <c r="AL25" s="51"/>
    </row>
    <row r="26" spans="2:40" ht="15" customHeight="1" x14ac:dyDescent="0.35">
      <c r="B26" s="27">
        <f t="shared" si="4"/>
        <v>20</v>
      </c>
      <c r="C26" s="40" t="str">
        <f>CONCATENATE(Liste!B24," ",Liste!C24)</f>
        <v xml:space="preserve"> </v>
      </c>
      <c r="D26" s="5" t="s">
        <v>2</v>
      </c>
      <c r="E26" s="3"/>
      <c r="F26" s="42"/>
      <c r="G26" s="47"/>
      <c r="H26" s="47"/>
      <c r="I26" s="42"/>
      <c r="J26" s="47"/>
      <c r="K26" s="47"/>
      <c r="L26" s="42"/>
      <c r="M26" s="42"/>
      <c r="N26" s="47"/>
      <c r="O26" s="47"/>
      <c r="P26" s="42"/>
      <c r="Q26" s="47"/>
      <c r="R26" s="47"/>
      <c r="S26" s="42"/>
      <c r="T26" s="42"/>
      <c r="U26" s="47"/>
      <c r="V26" s="47"/>
      <c r="W26" s="42"/>
      <c r="X26" s="47"/>
      <c r="Y26" s="47"/>
      <c r="Z26" s="42"/>
      <c r="AA26" s="42"/>
      <c r="AB26" s="47"/>
      <c r="AC26" s="47"/>
      <c r="AD26" s="42"/>
      <c r="AE26" s="47"/>
      <c r="AF26" s="47"/>
      <c r="AG26" s="42"/>
      <c r="AH26" s="42"/>
      <c r="AI26" s="47"/>
      <c r="AJ26" s="47"/>
      <c r="AK26" s="42"/>
      <c r="AL26" s="52"/>
    </row>
    <row r="27" spans="2:40" ht="15" customHeight="1" x14ac:dyDescent="0.35">
      <c r="B27" s="27">
        <f t="shared" si="4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41"/>
      <c r="G27" s="46"/>
      <c r="H27" s="46"/>
      <c r="I27" s="41"/>
      <c r="J27" s="46"/>
      <c r="K27" s="46"/>
      <c r="L27" s="41"/>
      <c r="M27" s="41"/>
      <c r="N27" s="46"/>
      <c r="O27" s="46"/>
      <c r="P27" s="41"/>
      <c r="Q27" s="46"/>
      <c r="R27" s="46"/>
      <c r="S27" s="41"/>
      <c r="T27" s="41"/>
      <c r="U27" s="46"/>
      <c r="V27" s="46"/>
      <c r="W27" s="41"/>
      <c r="X27" s="46"/>
      <c r="Y27" s="46"/>
      <c r="Z27" s="41"/>
      <c r="AA27" s="41"/>
      <c r="AB27" s="46"/>
      <c r="AC27" s="46"/>
      <c r="AD27" s="41"/>
      <c r="AE27" s="46"/>
      <c r="AF27" s="46"/>
      <c r="AG27" s="41"/>
      <c r="AH27" s="41"/>
      <c r="AI27" s="46"/>
      <c r="AJ27" s="46"/>
      <c r="AK27" s="41"/>
      <c r="AL27" s="51"/>
    </row>
    <row r="28" spans="2:40" ht="15" customHeight="1" thickBot="1" x14ac:dyDescent="0.4">
      <c r="B28" s="27">
        <f t="shared" si="4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42"/>
      <c r="G28" s="47"/>
      <c r="H28" s="47"/>
      <c r="I28" s="42"/>
      <c r="J28" s="47"/>
      <c r="K28" s="47"/>
      <c r="L28" s="42"/>
      <c r="M28" s="42"/>
      <c r="N28" s="47"/>
      <c r="O28" s="47"/>
      <c r="P28" s="42"/>
      <c r="Q28" s="47"/>
      <c r="R28" s="47"/>
      <c r="S28" s="42"/>
      <c r="T28" s="42"/>
      <c r="U28" s="47"/>
      <c r="V28" s="47"/>
      <c r="W28" s="42"/>
      <c r="X28" s="47"/>
      <c r="Y28" s="47"/>
      <c r="Z28" s="42"/>
      <c r="AA28" s="42"/>
      <c r="AB28" s="47"/>
      <c r="AC28" s="47"/>
      <c r="AD28" s="42"/>
      <c r="AE28" s="47"/>
      <c r="AF28" s="47"/>
      <c r="AG28" s="42"/>
      <c r="AH28" s="42"/>
      <c r="AI28" s="47"/>
      <c r="AJ28" s="47"/>
      <c r="AK28" s="42"/>
      <c r="AL28" s="52"/>
    </row>
    <row r="29" spans="2:40" ht="15" customHeight="1" x14ac:dyDescent="0.35">
      <c r="B29" s="27">
        <f t="shared" si="4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41"/>
      <c r="G29" s="46"/>
      <c r="H29" s="46"/>
      <c r="I29" s="41"/>
      <c r="J29" s="46"/>
      <c r="K29" s="46"/>
      <c r="L29" s="41"/>
      <c r="M29" s="41"/>
      <c r="N29" s="46"/>
      <c r="O29" s="46"/>
      <c r="P29" s="41"/>
      <c r="Q29" s="46"/>
      <c r="R29" s="46"/>
      <c r="S29" s="41"/>
      <c r="T29" s="41"/>
      <c r="U29" s="46"/>
      <c r="V29" s="46"/>
      <c r="W29" s="41"/>
      <c r="X29" s="46"/>
      <c r="Y29" s="46"/>
      <c r="Z29" s="41"/>
      <c r="AA29" s="41"/>
      <c r="AB29" s="46"/>
      <c r="AC29" s="46"/>
      <c r="AD29" s="41"/>
      <c r="AE29" s="46"/>
      <c r="AF29" s="46"/>
      <c r="AG29" s="41"/>
      <c r="AH29" s="41"/>
      <c r="AI29" s="46"/>
      <c r="AJ29" s="46"/>
      <c r="AK29" s="41"/>
      <c r="AL29" s="51"/>
    </row>
    <row r="30" spans="2:40" ht="15" customHeight="1" thickBot="1" x14ac:dyDescent="0.4">
      <c r="B30" s="27">
        <f t="shared" si="4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42"/>
      <c r="G30" s="47"/>
      <c r="H30" s="47"/>
      <c r="I30" s="42"/>
      <c r="J30" s="47"/>
      <c r="K30" s="47"/>
      <c r="L30" s="42"/>
      <c r="M30" s="42"/>
      <c r="N30" s="47"/>
      <c r="O30" s="47"/>
      <c r="P30" s="42"/>
      <c r="Q30" s="47"/>
      <c r="R30" s="47"/>
      <c r="S30" s="42"/>
      <c r="T30" s="42"/>
      <c r="U30" s="47"/>
      <c r="V30" s="47"/>
      <c r="W30" s="42"/>
      <c r="X30" s="47"/>
      <c r="Y30" s="47"/>
      <c r="Z30" s="42"/>
      <c r="AA30" s="42"/>
      <c r="AB30" s="47"/>
      <c r="AC30" s="47"/>
      <c r="AD30" s="42"/>
      <c r="AE30" s="47"/>
      <c r="AF30" s="47"/>
      <c r="AG30" s="42"/>
      <c r="AH30" s="42"/>
      <c r="AI30" s="47"/>
      <c r="AJ30" s="47"/>
      <c r="AK30" s="42"/>
      <c r="AL30" s="52"/>
    </row>
    <row r="31" spans="2:40" ht="15" customHeight="1" x14ac:dyDescent="0.35">
      <c r="B31" s="27">
        <f t="shared" si="4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41"/>
      <c r="G31" s="46"/>
      <c r="H31" s="46"/>
      <c r="I31" s="41"/>
      <c r="J31" s="46"/>
      <c r="K31" s="46"/>
      <c r="L31" s="41"/>
      <c r="M31" s="41"/>
      <c r="N31" s="46"/>
      <c r="O31" s="46"/>
      <c r="P31" s="41"/>
      <c r="Q31" s="46"/>
      <c r="R31" s="46"/>
      <c r="S31" s="41"/>
      <c r="T31" s="41"/>
      <c r="U31" s="46"/>
      <c r="V31" s="46"/>
      <c r="W31" s="41"/>
      <c r="X31" s="46"/>
      <c r="Y31" s="46"/>
      <c r="Z31" s="41"/>
      <c r="AA31" s="41"/>
      <c r="AB31" s="46"/>
      <c r="AC31" s="46"/>
      <c r="AD31" s="41"/>
      <c r="AE31" s="46"/>
      <c r="AF31" s="46"/>
      <c r="AG31" s="41"/>
      <c r="AH31" s="41"/>
      <c r="AI31" s="46"/>
      <c r="AJ31" s="46"/>
      <c r="AK31" s="41"/>
      <c r="AL31" s="51"/>
    </row>
    <row r="32" spans="2:40" s="8" customFormat="1" ht="15" customHeight="1" thickBot="1" x14ac:dyDescent="0.4">
      <c r="B32" s="27">
        <f t="shared" si="4"/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42"/>
      <c r="G32" s="47"/>
      <c r="H32" s="47"/>
      <c r="I32" s="42"/>
      <c r="J32" s="47"/>
      <c r="K32" s="47"/>
      <c r="L32" s="42"/>
      <c r="M32" s="42"/>
      <c r="N32" s="47"/>
      <c r="O32" s="47"/>
      <c r="P32" s="42"/>
      <c r="Q32" s="47"/>
      <c r="R32" s="47"/>
      <c r="S32" s="42"/>
      <c r="T32" s="42"/>
      <c r="U32" s="47"/>
      <c r="V32" s="47"/>
      <c r="W32" s="42"/>
      <c r="X32" s="47"/>
      <c r="Y32" s="47"/>
      <c r="Z32" s="42"/>
      <c r="AA32" s="42"/>
      <c r="AB32" s="47"/>
      <c r="AC32" s="47"/>
      <c r="AD32" s="42"/>
      <c r="AE32" s="47"/>
      <c r="AF32" s="47"/>
      <c r="AG32" s="42"/>
      <c r="AH32" s="42"/>
      <c r="AI32" s="47"/>
      <c r="AJ32" s="47"/>
      <c r="AK32" s="42"/>
      <c r="AL32" s="52"/>
    </row>
    <row r="33" spans="2:38" ht="15" customHeight="1" x14ac:dyDescent="0.35">
      <c r="B33" s="27">
        <f>B32+1</f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41"/>
      <c r="G33" s="46"/>
      <c r="H33" s="46"/>
      <c r="I33" s="41"/>
      <c r="J33" s="46"/>
      <c r="K33" s="46"/>
      <c r="L33" s="41"/>
      <c r="M33" s="41"/>
      <c r="N33" s="46"/>
      <c r="O33" s="46"/>
      <c r="P33" s="41"/>
      <c r="Q33" s="46"/>
      <c r="R33" s="46"/>
      <c r="S33" s="41"/>
      <c r="T33" s="41"/>
      <c r="U33" s="46"/>
      <c r="V33" s="46"/>
      <c r="W33" s="41"/>
      <c r="X33" s="46"/>
      <c r="Y33" s="46"/>
      <c r="Z33" s="41"/>
      <c r="AA33" s="41"/>
      <c r="AB33" s="46"/>
      <c r="AC33" s="46"/>
      <c r="AD33" s="41"/>
      <c r="AE33" s="46"/>
      <c r="AF33" s="46"/>
      <c r="AG33" s="41"/>
      <c r="AH33" s="41"/>
      <c r="AI33" s="46"/>
      <c r="AJ33" s="46"/>
      <c r="AK33" s="41"/>
      <c r="AL33" s="51"/>
    </row>
    <row r="34" spans="2:38" ht="15" customHeight="1" thickBot="1" x14ac:dyDescent="0.4">
      <c r="B34" s="27">
        <f>B33+1</f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42"/>
      <c r="G34" s="47"/>
      <c r="H34" s="47"/>
      <c r="I34" s="42"/>
      <c r="J34" s="47"/>
      <c r="K34" s="47"/>
      <c r="L34" s="42"/>
      <c r="M34" s="42"/>
      <c r="N34" s="47"/>
      <c r="O34" s="47"/>
      <c r="P34" s="42"/>
      <c r="Q34" s="47"/>
      <c r="R34" s="47"/>
      <c r="S34" s="42"/>
      <c r="T34" s="42"/>
      <c r="U34" s="47"/>
      <c r="V34" s="47"/>
      <c r="W34" s="42"/>
      <c r="X34" s="47"/>
      <c r="Y34" s="47"/>
      <c r="Z34" s="42"/>
      <c r="AA34" s="42"/>
      <c r="AB34" s="47"/>
      <c r="AC34" s="47"/>
      <c r="AD34" s="42"/>
      <c r="AE34" s="47"/>
      <c r="AF34" s="47"/>
      <c r="AG34" s="42"/>
      <c r="AH34" s="42"/>
      <c r="AI34" s="47"/>
      <c r="AJ34" s="47"/>
      <c r="AK34" s="42"/>
      <c r="AL34" s="52"/>
    </row>
    <row r="35" spans="2:38" ht="15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41"/>
      <c r="G35" s="46"/>
      <c r="H35" s="46"/>
      <c r="I35" s="41"/>
      <c r="J35" s="46"/>
      <c r="K35" s="46"/>
      <c r="L35" s="41"/>
      <c r="M35" s="41"/>
      <c r="N35" s="46"/>
      <c r="O35" s="46"/>
      <c r="P35" s="41"/>
      <c r="Q35" s="46"/>
      <c r="R35" s="46"/>
      <c r="S35" s="41"/>
      <c r="T35" s="41"/>
      <c r="U35" s="46"/>
      <c r="V35" s="46"/>
      <c r="W35" s="41"/>
      <c r="X35" s="46"/>
      <c r="Y35" s="46"/>
      <c r="Z35" s="41"/>
      <c r="AA35" s="41"/>
      <c r="AB35" s="46"/>
      <c r="AC35" s="46"/>
      <c r="AD35" s="41"/>
      <c r="AE35" s="46"/>
      <c r="AF35" s="46"/>
      <c r="AG35" s="41"/>
      <c r="AH35" s="41"/>
      <c r="AI35" s="46"/>
      <c r="AJ35" s="46"/>
      <c r="AK35" s="41"/>
      <c r="AL35" s="51"/>
    </row>
    <row r="36" spans="2:38" ht="15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42"/>
      <c r="G36" s="47"/>
      <c r="H36" s="47"/>
      <c r="I36" s="42"/>
      <c r="J36" s="47"/>
      <c r="K36" s="47"/>
      <c r="L36" s="42"/>
      <c r="M36" s="42"/>
      <c r="N36" s="47"/>
      <c r="O36" s="47"/>
      <c r="P36" s="42"/>
      <c r="Q36" s="47"/>
      <c r="R36" s="47"/>
      <c r="S36" s="42"/>
      <c r="T36" s="42"/>
      <c r="U36" s="47"/>
      <c r="V36" s="47"/>
      <c r="W36" s="42"/>
      <c r="X36" s="47"/>
      <c r="Y36" s="47"/>
      <c r="Z36" s="42"/>
      <c r="AA36" s="42"/>
      <c r="AB36" s="47"/>
      <c r="AC36" s="47"/>
      <c r="AD36" s="42"/>
      <c r="AE36" s="47"/>
      <c r="AF36" s="47"/>
      <c r="AG36" s="42"/>
      <c r="AH36" s="42"/>
      <c r="AI36" s="47"/>
      <c r="AJ36" s="47"/>
      <c r="AK36" s="42"/>
      <c r="AL36" s="52"/>
    </row>
    <row r="37" spans="2:38" ht="18" customHeight="1" x14ac:dyDescent="0.35">
      <c r="C37" s="18" t="str">
        <f>"   I : absence le matin"</f>
        <v xml:space="preserve">   I : absence le matin</v>
      </c>
      <c r="D37" s="15"/>
      <c r="E37" s="15"/>
      <c r="F37" s="62" t="s">
        <v>26</v>
      </c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4"/>
      <c r="S37" s="133">
        <f>Liste!D35</f>
        <v>2</v>
      </c>
      <c r="T37" s="134"/>
      <c r="U37" s="135"/>
      <c r="V37" s="70"/>
      <c r="W37" s="71" t="s">
        <v>22</v>
      </c>
      <c r="X37" s="63"/>
      <c r="Y37" s="63"/>
      <c r="Z37" s="63"/>
      <c r="AA37" s="63"/>
      <c r="AB37" s="63"/>
      <c r="AC37" s="63"/>
      <c r="AD37" s="63"/>
      <c r="AE37" s="63"/>
      <c r="AF37" s="63"/>
      <c r="AG37" s="126">
        <f>2*AM15+AM16+AM17</f>
        <v>0</v>
      </c>
      <c r="AH37" s="127"/>
      <c r="AI37" s="128"/>
      <c r="AJ37" s="94"/>
      <c r="AK37" s="95"/>
      <c r="AL37" s="92" t="str">
        <f>Liste!B2</f>
        <v>Signature du directeur</v>
      </c>
    </row>
    <row r="38" spans="2:38" ht="18" customHeight="1" x14ac:dyDescent="0.35">
      <c r="C38" s="19" t="str">
        <f>"  - : absence l'après-midi"</f>
        <v xml:space="preserve">  - : absence l'après-midi</v>
      </c>
      <c r="D38" s="15"/>
      <c r="E38" s="15"/>
      <c r="F38" s="65" t="s">
        <v>24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66"/>
      <c r="S38" s="126">
        <f>SUM(F5:AK5)</f>
        <v>34</v>
      </c>
      <c r="T38" s="134"/>
      <c r="U38" s="135"/>
      <c r="V38" s="34"/>
      <c r="W38" s="16" t="s">
        <v>27</v>
      </c>
      <c r="X38" s="15"/>
      <c r="Y38" s="15"/>
      <c r="Z38" s="15"/>
      <c r="AA38" s="15"/>
      <c r="AB38" s="15"/>
      <c r="AC38" s="15"/>
      <c r="AD38" s="15"/>
      <c r="AE38" s="15"/>
      <c r="AF38" s="15"/>
      <c r="AG38" s="123">
        <f>S39-AG37</f>
        <v>68</v>
      </c>
      <c r="AH38" s="124"/>
      <c r="AI38" s="125"/>
      <c r="AJ38" s="96"/>
      <c r="AK38" s="97"/>
      <c r="AL38" s="61"/>
    </row>
    <row r="39" spans="2:38" ht="18" customHeight="1" x14ac:dyDescent="0.35">
      <c r="C39" s="20" t="str">
        <f>" + : absence la journée"</f>
        <v xml:space="preserve"> + : absence la journée</v>
      </c>
      <c r="D39" s="15"/>
      <c r="E39" s="15"/>
      <c r="F39" s="67" t="s">
        <v>25</v>
      </c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9"/>
      <c r="S39" s="133">
        <f>S37*S38</f>
        <v>68</v>
      </c>
      <c r="T39" s="134"/>
      <c r="U39" s="135"/>
      <c r="V39" s="72"/>
      <c r="W39" s="73" t="s">
        <v>23</v>
      </c>
      <c r="X39" s="68"/>
      <c r="Y39" s="68"/>
      <c r="Z39" s="68"/>
      <c r="AA39" s="68"/>
      <c r="AB39" s="68"/>
      <c r="AC39" s="68"/>
      <c r="AD39" s="68"/>
      <c r="AE39" s="68"/>
      <c r="AF39" s="68"/>
      <c r="AG39" s="120">
        <f>AG38/S39</f>
        <v>1</v>
      </c>
      <c r="AH39" s="121"/>
      <c r="AI39" s="121"/>
      <c r="AJ39" s="121"/>
      <c r="AK39" s="122"/>
      <c r="AL39" s="60"/>
    </row>
    <row r="40" spans="2:38" x14ac:dyDescent="0.35">
      <c r="C40" s="8"/>
    </row>
  </sheetData>
  <sheetProtection password="DDAF" sheet="1" selectLockedCells="1"/>
  <mergeCells count="10">
    <mergeCell ref="AG39:AK39"/>
    <mergeCell ref="AG38:AI38"/>
    <mergeCell ref="AG37:AI37"/>
    <mergeCell ref="C2:W2"/>
    <mergeCell ref="AL4:AL6"/>
    <mergeCell ref="S37:U37"/>
    <mergeCell ref="AG2:AL2"/>
    <mergeCell ref="S38:U38"/>
    <mergeCell ref="S39:U39"/>
    <mergeCell ref="C4:C6"/>
  </mergeCells>
  <phoneticPr fontId="5" type="noConversion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indexed="43"/>
  </sheetPr>
  <dimension ref="A1:AW39"/>
  <sheetViews>
    <sheetView showGridLines="0" showRowColHeaders="0" showZeros="0" showOutlineSymbols="0" zoomScaleNormal="100" workbookViewId="0">
      <pane xSplit="5" ySplit="5" topLeftCell="F6" activePane="bottomRight" state="frozen"/>
      <selection activeCell="B2" sqref="B2:D2"/>
      <selection pane="topRight" activeCell="B2" sqref="B2:D2"/>
      <selection pane="bottomLeft" activeCell="B2" sqref="B2:D2"/>
      <selection pane="bottomRight" activeCell="L19" sqref="L19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7" width="2.88671875" style="1" customWidth="1"/>
    <col min="18" max="18" width="3.109375" style="1" customWidth="1"/>
    <col min="19" max="36" width="2.88671875" style="1" customWidth="1"/>
    <col min="37" max="37" width="24.77734375" style="1" customWidth="1"/>
    <col min="38" max="38" width="32.88671875" style="1" hidden="1" customWidth="1"/>
    <col min="39" max="42" width="11.44140625" style="1" hidden="1" customWidth="1"/>
    <col min="43" max="46" width="3.5546875" style="1" hidden="1" customWidth="1"/>
    <col min="47" max="49" width="5" style="1" hidden="1" customWidth="1"/>
    <col min="50" max="60" width="0" style="1" hidden="1" customWidth="1"/>
    <col min="61" max="16384" width="11.44140625" style="1"/>
  </cols>
  <sheetData>
    <row r="1" spans="1:39" ht="30" customHeight="1" x14ac:dyDescent="0.35"/>
    <row r="2" spans="1:39" ht="20.399999999999999" customHeight="1" x14ac:dyDescent="0.35">
      <c r="A2" s="2"/>
      <c r="B2" s="25"/>
      <c r="C2" s="129" t="str">
        <f>Liste!B1</f>
        <v>CM1 M. ou Mme ……… Année scolaire 2019 - 2020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90"/>
      <c r="Y2" s="90"/>
      <c r="Z2" s="91"/>
      <c r="AA2" s="91"/>
      <c r="AB2" s="91"/>
      <c r="AC2" s="91"/>
      <c r="AD2" s="91"/>
      <c r="AE2" s="91"/>
      <c r="AF2" s="91"/>
      <c r="AG2" s="136" t="s">
        <v>65</v>
      </c>
      <c r="AH2" s="136"/>
      <c r="AI2" s="136"/>
      <c r="AJ2" s="136"/>
      <c r="AK2" s="136"/>
      <c r="AL2" s="136"/>
      <c r="AM2" s="14"/>
    </row>
    <row r="3" spans="1:39" ht="16.5" customHeight="1" thickBot="1" x14ac:dyDescent="0.4">
      <c r="C3" s="137" t="s">
        <v>15</v>
      </c>
      <c r="F3" s="10" t="str">
        <f>"M"</f>
        <v>M</v>
      </c>
      <c r="G3" s="30" t="s">
        <v>2</v>
      </c>
      <c r="H3" s="10" t="str">
        <f>"J"</f>
        <v>J</v>
      </c>
      <c r="I3" s="10" t="str">
        <f>"V"</f>
        <v>V</v>
      </c>
      <c r="J3" s="30" t="s">
        <v>2</v>
      </c>
      <c r="K3" s="30"/>
      <c r="L3" s="10" t="str">
        <f>"L"</f>
        <v>L</v>
      </c>
      <c r="M3" s="10" t="str">
        <f>"M"</f>
        <v>M</v>
      </c>
      <c r="N3" s="30" t="s">
        <v>2</v>
      </c>
      <c r="O3" s="10" t="str">
        <f>"J"</f>
        <v>J</v>
      </c>
      <c r="P3" s="10" t="str">
        <f>"V"</f>
        <v>V</v>
      </c>
      <c r="Q3" s="30" t="s">
        <v>2</v>
      </c>
      <c r="R3" s="30"/>
      <c r="S3" s="10" t="str">
        <f>"L"</f>
        <v>L</v>
      </c>
      <c r="T3" s="10" t="str">
        <f>"M"</f>
        <v>M</v>
      </c>
      <c r="U3" s="30" t="s">
        <v>2</v>
      </c>
      <c r="V3" s="10" t="str">
        <f>"J"</f>
        <v>J</v>
      </c>
      <c r="W3" s="10" t="str">
        <f>"V"</f>
        <v>V</v>
      </c>
      <c r="X3" s="30" t="s">
        <v>2</v>
      </c>
      <c r="Y3" s="30" t="s">
        <v>2</v>
      </c>
      <c r="Z3" s="30"/>
      <c r="AA3" s="30" t="s">
        <v>2</v>
      </c>
      <c r="AB3" s="30"/>
      <c r="AC3" s="30" t="s">
        <v>2</v>
      </c>
      <c r="AD3" s="30"/>
      <c r="AE3" s="30" t="s">
        <v>2</v>
      </c>
      <c r="AF3" s="30"/>
      <c r="AG3" s="30" t="s">
        <v>2</v>
      </c>
      <c r="AH3" s="30"/>
      <c r="AI3" s="30"/>
      <c r="AJ3" s="30"/>
      <c r="AK3" s="130" t="s">
        <v>21</v>
      </c>
      <c r="AL3" s="17">
        <f>DATE(2011,11,1)</f>
        <v>40848</v>
      </c>
    </row>
    <row r="4" spans="1:39" ht="10.5" hidden="1" customHeight="1" thickBot="1" x14ac:dyDescent="0.4">
      <c r="C4" s="138"/>
      <c r="F4" s="13">
        <f>IF(OR(F3="L",F3="M",F3="J",F3="V"),2,0)</f>
        <v>2</v>
      </c>
      <c r="G4" s="31">
        <f>IF(OR(G3="L",G3="M",G3="J",G3="V"),2,0)</f>
        <v>0</v>
      </c>
      <c r="H4" s="13">
        <f t="shared" ref="H4:M4" si="0">IF(OR(H3="L",H3="M",H3="J",H3="V"),2,0)</f>
        <v>2</v>
      </c>
      <c r="I4" s="13">
        <f t="shared" si="0"/>
        <v>2</v>
      </c>
      <c r="J4" s="31">
        <f t="shared" si="0"/>
        <v>0</v>
      </c>
      <c r="K4" s="31">
        <f t="shared" si="0"/>
        <v>0</v>
      </c>
      <c r="L4" s="13">
        <f t="shared" si="0"/>
        <v>2</v>
      </c>
      <c r="M4" s="13">
        <f t="shared" si="0"/>
        <v>2</v>
      </c>
      <c r="N4" s="31">
        <f>IF(OR(N3="L",N3="M",N3="J",N3="V"),2,0)</f>
        <v>0</v>
      </c>
      <c r="O4" s="13">
        <f t="shared" ref="O4:T4" si="1">IF(OR(O3="L",O3="M",O3="J",O3="V"),2,0)</f>
        <v>2</v>
      </c>
      <c r="P4" s="13">
        <f t="shared" si="1"/>
        <v>2</v>
      </c>
      <c r="Q4" s="31">
        <f t="shared" si="1"/>
        <v>0</v>
      </c>
      <c r="R4" s="31">
        <f t="shared" si="1"/>
        <v>0</v>
      </c>
      <c r="S4" s="13">
        <f t="shared" si="1"/>
        <v>2</v>
      </c>
      <c r="T4" s="13">
        <f t="shared" si="1"/>
        <v>2</v>
      </c>
      <c r="U4" s="31">
        <f>IF(OR(U3="L",U3="M",U3="J",U3="V"),2,0)</f>
        <v>0</v>
      </c>
      <c r="V4" s="13">
        <f>IF(OR(V3="L",V3="M",V3="J",V3="V"),2,0)</f>
        <v>2</v>
      </c>
      <c r="W4" s="13">
        <f>IF(OR(W3="L",W3="M",W3="J",W3="V"),2,0)</f>
        <v>2</v>
      </c>
      <c r="X4" s="31">
        <f>IF(OR(X3="L",X3="M",X3="J",X3="V"),2,0)</f>
        <v>0</v>
      </c>
      <c r="Y4" s="31">
        <f t="shared" ref="Y4:AH4" si="2">IF(OR(Y3="L",Y3="M",Y3="J",Y3="V"),2,0)</f>
        <v>0</v>
      </c>
      <c r="Z4" s="31">
        <f t="shared" si="2"/>
        <v>0</v>
      </c>
      <c r="AA4" s="31">
        <f t="shared" si="2"/>
        <v>0</v>
      </c>
      <c r="AB4" s="31">
        <f t="shared" si="2"/>
        <v>0</v>
      </c>
      <c r="AC4" s="31">
        <f t="shared" si="2"/>
        <v>0</v>
      </c>
      <c r="AD4" s="31">
        <f t="shared" si="2"/>
        <v>0</v>
      </c>
      <c r="AE4" s="31">
        <f t="shared" si="2"/>
        <v>0</v>
      </c>
      <c r="AF4" s="31">
        <f t="shared" si="2"/>
        <v>0</v>
      </c>
      <c r="AG4" s="31">
        <f t="shared" si="2"/>
        <v>0</v>
      </c>
      <c r="AH4" s="31">
        <f t="shared" si="2"/>
        <v>0</v>
      </c>
      <c r="AI4" s="31">
        <f>IF(OR(AI3="L",AI3="M",AI3="J",AI3="V"),2,0)</f>
        <v>0</v>
      </c>
      <c r="AJ4" s="31">
        <f>IF(OR(AJ3="L",AJ3="M",AJ3="J",AJ3="V"),2,0)</f>
        <v>0</v>
      </c>
      <c r="AK4" s="131"/>
      <c r="AL4" s="4"/>
    </row>
    <row r="5" spans="1:39" ht="16.5" customHeight="1" thickBot="1" x14ac:dyDescent="0.4">
      <c r="C5" s="139"/>
      <c r="D5" s="9" t="s">
        <v>0</v>
      </c>
      <c r="E5" s="9"/>
      <c r="F5" s="12">
        <v>1</v>
      </c>
      <c r="G5" s="32">
        <f t="shared" ref="G5:AJ5" si="3">F5+1</f>
        <v>2</v>
      </c>
      <c r="H5" s="12">
        <f t="shared" si="3"/>
        <v>3</v>
      </c>
      <c r="I5" s="12">
        <f t="shared" si="3"/>
        <v>4</v>
      </c>
      <c r="J5" s="32">
        <f t="shared" si="3"/>
        <v>5</v>
      </c>
      <c r="K5" s="32">
        <f t="shared" si="3"/>
        <v>6</v>
      </c>
      <c r="L5" s="12">
        <f t="shared" si="3"/>
        <v>7</v>
      </c>
      <c r="M5" s="12">
        <f t="shared" si="3"/>
        <v>8</v>
      </c>
      <c r="N5" s="32">
        <f t="shared" si="3"/>
        <v>9</v>
      </c>
      <c r="O5" s="12">
        <f t="shared" si="3"/>
        <v>10</v>
      </c>
      <c r="P5" s="12">
        <f t="shared" si="3"/>
        <v>11</v>
      </c>
      <c r="Q5" s="32">
        <f t="shared" si="3"/>
        <v>12</v>
      </c>
      <c r="R5" s="32">
        <f t="shared" si="3"/>
        <v>13</v>
      </c>
      <c r="S5" s="12">
        <f t="shared" si="3"/>
        <v>14</v>
      </c>
      <c r="T5" s="12">
        <f t="shared" si="3"/>
        <v>15</v>
      </c>
      <c r="U5" s="32">
        <f t="shared" si="3"/>
        <v>16</v>
      </c>
      <c r="V5" s="12">
        <f t="shared" si="3"/>
        <v>17</v>
      </c>
      <c r="W5" s="12">
        <f t="shared" si="3"/>
        <v>18</v>
      </c>
      <c r="X5" s="32">
        <f t="shared" si="3"/>
        <v>19</v>
      </c>
      <c r="Y5" s="32">
        <f t="shared" si="3"/>
        <v>20</v>
      </c>
      <c r="Z5" s="32">
        <f t="shared" si="3"/>
        <v>21</v>
      </c>
      <c r="AA5" s="32">
        <f t="shared" si="3"/>
        <v>22</v>
      </c>
      <c r="AB5" s="32">
        <f t="shared" si="3"/>
        <v>23</v>
      </c>
      <c r="AC5" s="32">
        <f t="shared" si="3"/>
        <v>24</v>
      </c>
      <c r="AD5" s="32">
        <f t="shared" si="3"/>
        <v>25</v>
      </c>
      <c r="AE5" s="32">
        <f t="shared" si="3"/>
        <v>26</v>
      </c>
      <c r="AF5" s="32">
        <f t="shared" si="3"/>
        <v>27</v>
      </c>
      <c r="AG5" s="32">
        <f t="shared" si="3"/>
        <v>28</v>
      </c>
      <c r="AH5" s="32">
        <f t="shared" si="3"/>
        <v>29</v>
      </c>
      <c r="AI5" s="32">
        <f t="shared" si="3"/>
        <v>30</v>
      </c>
      <c r="AJ5" s="32">
        <f t="shared" si="3"/>
        <v>31</v>
      </c>
      <c r="AK5" s="132"/>
      <c r="AL5" s="17">
        <f>DATE(2011,12,1)</f>
        <v>40878</v>
      </c>
    </row>
    <row r="6" spans="1:39" ht="15" customHeight="1" x14ac:dyDescent="0.35">
      <c r="B6" s="27">
        <v>1</v>
      </c>
      <c r="C6" s="21" t="str">
        <f>CONCATENATE(Liste!B5," ",Liste!C5)</f>
        <v>Nom1 Prénom1</v>
      </c>
      <c r="D6" s="22" t="s">
        <v>1</v>
      </c>
      <c r="E6" s="23"/>
      <c r="F6" s="46"/>
      <c r="G6" s="41"/>
      <c r="H6" s="46"/>
      <c r="I6" s="46"/>
      <c r="J6" s="41"/>
      <c r="K6" s="41"/>
      <c r="L6" s="46"/>
      <c r="M6" s="46"/>
      <c r="N6" s="41"/>
      <c r="O6" s="46"/>
      <c r="P6" s="46"/>
      <c r="Q6" s="41"/>
      <c r="R6" s="41"/>
      <c r="S6" s="46"/>
      <c r="T6" s="46"/>
      <c r="U6" s="41"/>
      <c r="V6" s="46"/>
      <c r="W6" s="46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9"/>
      <c r="AL6" s="17">
        <f>DATE(2012,1,1)</f>
        <v>40909</v>
      </c>
    </row>
    <row r="7" spans="1:39" ht="15" customHeight="1" x14ac:dyDescent="0.35">
      <c r="B7" s="27">
        <f t="shared" ref="B7:B31" si="4">B6+1</f>
        <v>2</v>
      </c>
      <c r="C7" s="40" t="str">
        <f>CONCATENATE(Liste!B6," ",Liste!C6)</f>
        <v>Nom2 Prénom2</v>
      </c>
      <c r="D7" s="5">
        <v>90</v>
      </c>
      <c r="E7" s="3"/>
      <c r="F7" s="47"/>
      <c r="G7" s="42"/>
      <c r="H7" s="47"/>
      <c r="I7" s="47"/>
      <c r="J7" s="42"/>
      <c r="K7" s="42"/>
      <c r="L7" s="47"/>
      <c r="M7" s="47"/>
      <c r="N7" s="42"/>
      <c r="O7" s="47"/>
      <c r="P7" s="47"/>
      <c r="Q7" s="42"/>
      <c r="R7" s="42"/>
      <c r="S7" s="47"/>
      <c r="T7" s="47"/>
      <c r="U7" s="42"/>
      <c r="V7" s="47"/>
      <c r="W7" s="47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50"/>
      <c r="AL7" s="17">
        <f>DATE(2012,2,1)</f>
        <v>40940</v>
      </c>
    </row>
    <row r="8" spans="1:39" ht="15" customHeight="1" x14ac:dyDescent="0.35">
      <c r="B8" s="27">
        <f t="shared" si="4"/>
        <v>3</v>
      </c>
      <c r="C8" s="21" t="str">
        <f>CONCATENATE(Liste!B7," ",Liste!C7)</f>
        <v xml:space="preserve"> </v>
      </c>
      <c r="D8" s="22" t="s">
        <v>2</v>
      </c>
      <c r="E8" s="23"/>
      <c r="F8" s="46"/>
      <c r="G8" s="41"/>
      <c r="H8" s="46"/>
      <c r="I8" s="46"/>
      <c r="J8" s="41"/>
      <c r="K8" s="41"/>
      <c r="L8" s="46"/>
      <c r="M8" s="46"/>
      <c r="N8" s="41"/>
      <c r="O8" s="46"/>
      <c r="P8" s="46"/>
      <c r="Q8" s="41"/>
      <c r="R8" s="41"/>
      <c r="S8" s="46"/>
      <c r="T8" s="46"/>
      <c r="U8" s="41"/>
      <c r="V8" s="46"/>
      <c r="W8" s="46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9"/>
      <c r="AL8" s="17">
        <f>DATE(2012,3,1)</f>
        <v>40969</v>
      </c>
    </row>
    <row r="9" spans="1:39" ht="15" customHeight="1" x14ac:dyDescent="0.35">
      <c r="B9" s="27">
        <f t="shared" si="4"/>
        <v>4</v>
      </c>
      <c r="C9" s="40" t="str">
        <f>CONCATENATE(Liste!B8," ",Liste!C8)</f>
        <v xml:space="preserve"> </v>
      </c>
      <c r="D9" s="5">
        <v>60</v>
      </c>
      <c r="E9" s="4" t="s">
        <v>3</v>
      </c>
      <c r="F9" s="47"/>
      <c r="G9" s="42"/>
      <c r="H9" s="47"/>
      <c r="I9" s="47"/>
      <c r="J9" s="42"/>
      <c r="K9" s="42"/>
      <c r="L9" s="47"/>
      <c r="M9" s="47"/>
      <c r="N9" s="42"/>
      <c r="O9" s="47"/>
      <c r="P9" s="47"/>
      <c r="Q9" s="42"/>
      <c r="R9" s="42"/>
      <c r="S9" s="47"/>
      <c r="T9" s="47"/>
      <c r="U9" s="42"/>
      <c r="V9" s="47"/>
      <c r="W9" s="47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50"/>
      <c r="AL9" s="17">
        <f>DATE(2012,4,1)</f>
        <v>41000</v>
      </c>
    </row>
    <row r="10" spans="1:39" ht="15" customHeight="1" x14ac:dyDescent="0.35">
      <c r="B10" s="27">
        <f t="shared" si="4"/>
        <v>5</v>
      </c>
      <c r="C10" s="21" t="str">
        <f>CONCATENATE(Liste!B9," ",Liste!C9)</f>
        <v xml:space="preserve"> </v>
      </c>
      <c r="D10" s="22">
        <v>60</v>
      </c>
      <c r="E10" s="24" t="s">
        <v>4</v>
      </c>
      <c r="F10" s="46"/>
      <c r="G10" s="41"/>
      <c r="H10" s="46"/>
      <c r="I10" s="46"/>
      <c r="J10" s="41"/>
      <c r="K10" s="41"/>
      <c r="L10" s="46"/>
      <c r="M10" s="46"/>
      <c r="N10" s="41"/>
      <c r="O10" s="46"/>
      <c r="P10" s="46"/>
      <c r="Q10" s="41"/>
      <c r="R10" s="41"/>
      <c r="S10" s="46"/>
      <c r="T10" s="46"/>
      <c r="U10" s="41"/>
      <c r="V10" s="46"/>
      <c r="W10" s="46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9"/>
      <c r="AL10" s="17">
        <f>DATE(2012,5,1)</f>
        <v>41030</v>
      </c>
    </row>
    <row r="11" spans="1:39" ht="15" customHeight="1" x14ac:dyDescent="0.35">
      <c r="B11" s="27">
        <f t="shared" si="4"/>
        <v>6</v>
      </c>
      <c r="C11" s="40" t="str">
        <f>CONCATENATE(Liste!B10," ",Liste!C10)</f>
        <v xml:space="preserve"> </v>
      </c>
      <c r="D11" s="5">
        <v>20</v>
      </c>
      <c r="E11" s="4" t="s">
        <v>5</v>
      </c>
      <c r="F11" s="47"/>
      <c r="G11" s="42"/>
      <c r="H11" s="47"/>
      <c r="I11" s="47"/>
      <c r="J11" s="42"/>
      <c r="K11" s="42"/>
      <c r="L11" s="47"/>
      <c r="M11" s="47"/>
      <c r="N11" s="42"/>
      <c r="O11" s="47"/>
      <c r="P11" s="47"/>
      <c r="Q11" s="42"/>
      <c r="R11" s="42"/>
      <c r="S11" s="47"/>
      <c r="T11" s="47"/>
      <c r="U11" s="42"/>
      <c r="V11" s="47"/>
      <c r="W11" s="47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50"/>
      <c r="AL11" s="17">
        <f>DATE(2012,6,1)</f>
        <v>41061</v>
      </c>
    </row>
    <row r="12" spans="1:39" ht="15" customHeight="1" x14ac:dyDescent="0.35">
      <c r="B12" s="27">
        <f t="shared" si="4"/>
        <v>7</v>
      </c>
      <c r="C12" s="21" t="str">
        <f>CONCATENATE(Liste!B11," ",Liste!C11)</f>
        <v xml:space="preserve"> </v>
      </c>
      <c r="D12" s="22" t="s">
        <v>2</v>
      </c>
      <c r="E12" s="23"/>
      <c r="F12" s="46"/>
      <c r="G12" s="41"/>
      <c r="H12" s="46"/>
      <c r="I12" s="46"/>
      <c r="J12" s="41"/>
      <c r="K12" s="41"/>
      <c r="L12" s="46"/>
      <c r="M12" s="46"/>
      <c r="N12" s="41"/>
      <c r="O12" s="46"/>
      <c r="P12" s="46"/>
      <c r="Q12" s="41"/>
      <c r="R12" s="41"/>
      <c r="S12" s="46"/>
      <c r="T12" s="46"/>
      <c r="U12" s="41"/>
      <c r="V12" s="46"/>
      <c r="W12" s="46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9"/>
      <c r="AL12" s="17">
        <f>DATE(2012,7,1)</f>
        <v>41091</v>
      </c>
    </row>
    <row r="13" spans="1:39" ht="15" customHeight="1" x14ac:dyDescent="0.35">
      <c r="B13" s="27">
        <f t="shared" si="4"/>
        <v>8</v>
      </c>
      <c r="C13" s="40" t="str">
        <f>CONCATENATE(Liste!B12," ",Liste!C12)</f>
        <v xml:space="preserve"> </v>
      </c>
      <c r="D13" s="5">
        <v>50</v>
      </c>
      <c r="E13" s="4" t="s">
        <v>6</v>
      </c>
      <c r="F13" s="47"/>
      <c r="G13" s="42"/>
      <c r="H13" s="47"/>
      <c r="I13" s="47"/>
      <c r="J13" s="42"/>
      <c r="K13" s="42"/>
      <c r="L13" s="47"/>
      <c r="M13" s="47"/>
      <c r="N13" s="42"/>
      <c r="O13" s="47"/>
      <c r="P13" s="47"/>
      <c r="Q13" s="42"/>
      <c r="R13" s="42"/>
      <c r="S13" s="47"/>
      <c r="T13" s="47"/>
      <c r="U13" s="42"/>
      <c r="V13" s="47"/>
      <c r="W13" s="47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50"/>
    </row>
    <row r="14" spans="1:39" ht="15" customHeight="1" x14ac:dyDescent="0.35">
      <c r="B14" s="27">
        <f t="shared" si="4"/>
        <v>9</v>
      </c>
      <c r="C14" s="21" t="str">
        <f>CONCATENATE(Liste!B13," ",Liste!C13)</f>
        <v xml:space="preserve"> </v>
      </c>
      <c r="D14" s="22">
        <v>60</v>
      </c>
      <c r="E14" s="24" t="s">
        <v>7</v>
      </c>
      <c r="F14" s="46"/>
      <c r="G14" s="41"/>
      <c r="H14" s="46"/>
      <c r="I14" s="46"/>
      <c r="J14" s="41"/>
      <c r="K14" s="41"/>
      <c r="L14" s="46"/>
      <c r="M14" s="46"/>
      <c r="N14" s="41"/>
      <c r="O14" s="46"/>
      <c r="P14" s="46"/>
      <c r="Q14" s="41"/>
      <c r="R14" s="41"/>
      <c r="S14" s="46"/>
      <c r="T14" s="46"/>
      <c r="U14" s="41"/>
      <c r="V14" s="46"/>
      <c r="W14" s="46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9"/>
    </row>
    <row r="15" spans="1:39" ht="15" customHeight="1" x14ac:dyDescent="0.35">
      <c r="B15" s="27">
        <f t="shared" si="4"/>
        <v>10</v>
      </c>
      <c r="C15" s="40" t="str">
        <f>CONCATENATE(Liste!B14," ",Liste!C14)</f>
        <v xml:space="preserve"> </v>
      </c>
      <c r="D15" s="5" t="s">
        <v>1</v>
      </c>
      <c r="E15" s="3"/>
      <c r="F15" s="47"/>
      <c r="G15" s="42"/>
      <c r="H15" s="47"/>
      <c r="I15" s="47"/>
      <c r="J15" s="42"/>
      <c r="K15" s="42"/>
      <c r="L15" s="47"/>
      <c r="M15" s="47"/>
      <c r="N15" s="42"/>
      <c r="O15" s="47"/>
      <c r="P15" s="47"/>
      <c r="Q15" s="42"/>
      <c r="R15" s="42"/>
      <c r="S15" s="47"/>
      <c r="T15" s="47"/>
      <c r="U15" s="42"/>
      <c r="V15" s="47"/>
      <c r="W15" s="47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50"/>
      <c r="AL15" s="1">
        <f>COUNTIF(F6:AJ35,"+")</f>
        <v>0</v>
      </c>
    </row>
    <row r="16" spans="1:39" ht="15" customHeight="1" x14ac:dyDescent="0.35">
      <c r="B16" s="27">
        <f t="shared" si="4"/>
        <v>11</v>
      </c>
      <c r="C16" s="21" t="str">
        <f>CONCATENATE(Liste!B15," ",Liste!C15)</f>
        <v xml:space="preserve"> </v>
      </c>
      <c r="D16" s="22" t="s">
        <v>2</v>
      </c>
      <c r="E16" s="23"/>
      <c r="F16" s="46"/>
      <c r="G16" s="41"/>
      <c r="H16" s="46"/>
      <c r="I16" s="46"/>
      <c r="J16" s="41"/>
      <c r="K16" s="41"/>
      <c r="L16" s="46"/>
      <c r="M16" s="46"/>
      <c r="N16" s="41"/>
      <c r="O16" s="46"/>
      <c r="P16" s="46"/>
      <c r="Q16" s="41"/>
      <c r="R16" s="41"/>
      <c r="S16" s="46"/>
      <c r="T16" s="46"/>
      <c r="U16" s="41"/>
      <c r="V16" s="46"/>
      <c r="W16" s="46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9"/>
      <c r="AL16" s="1">
        <f>COUNTIF(F6:AJ35,"I")</f>
        <v>0</v>
      </c>
    </row>
    <row r="17" spans="2:38" ht="15" customHeight="1" x14ac:dyDescent="0.35">
      <c r="B17" s="27">
        <f t="shared" si="4"/>
        <v>12</v>
      </c>
      <c r="C17" s="40" t="str">
        <f>CONCATENATE(Liste!B16," ",Liste!C16)</f>
        <v xml:space="preserve"> </v>
      </c>
      <c r="D17" s="5">
        <v>30</v>
      </c>
      <c r="E17" s="4" t="s">
        <v>8</v>
      </c>
      <c r="F17" s="47"/>
      <c r="G17" s="42"/>
      <c r="H17" s="47"/>
      <c r="I17" s="47"/>
      <c r="J17" s="42"/>
      <c r="K17" s="42"/>
      <c r="L17" s="47"/>
      <c r="M17" s="47"/>
      <c r="N17" s="42"/>
      <c r="O17" s="47"/>
      <c r="P17" s="47"/>
      <c r="Q17" s="42"/>
      <c r="R17" s="42"/>
      <c r="S17" s="47"/>
      <c r="T17" s="47"/>
      <c r="U17" s="42"/>
      <c r="V17" s="47"/>
      <c r="W17" s="47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50"/>
      <c r="AL17" s="1">
        <f>COUNTIF(F6:AJ35,"-")</f>
        <v>0</v>
      </c>
    </row>
    <row r="18" spans="2:38" ht="15" customHeight="1" x14ac:dyDescent="0.35">
      <c r="B18" s="27">
        <f t="shared" si="4"/>
        <v>13</v>
      </c>
      <c r="C18" s="21" t="str">
        <f>CONCATENATE(Liste!B17," ",Liste!C17)</f>
        <v xml:space="preserve"> </v>
      </c>
      <c r="D18" s="22">
        <v>30</v>
      </c>
      <c r="E18" s="24" t="s">
        <v>9</v>
      </c>
      <c r="F18" s="46"/>
      <c r="G18" s="41"/>
      <c r="H18" s="46"/>
      <c r="I18" s="46"/>
      <c r="J18" s="41"/>
      <c r="K18" s="41"/>
      <c r="L18" s="46"/>
      <c r="M18" s="46"/>
      <c r="N18" s="41"/>
      <c r="O18" s="46"/>
      <c r="P18" s="46"/>
      <c r="Q18" s="41"/>
      <c r="R18" s="41"/>
      <c r="S18" s="46"/>
      <c r="T18" s="46"/>
      <c r="U18" s="41"/>
      <c r="V18" s="46"/>
      <c r="W18" s="46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9"/>
    </row>
    <row r="19" spans="2:38" ht="15" customHeight="1" x14ac:dyDescent="0.35">
      <c r="B19" s="27">
        <f t="shared" si="4"/>
        <v>14</v>
      </c>
      <c r="C19" s="40" t="str">
        <f>CONCATENATE(Liste!B18," ",Liste!C18)</f>
        <v xml:space="preserve"> </v>
      </c>
      <c r="D19" s="5" t="s">
        <v>2</v>
      </c>
      <c r="E19" s="3"/>
      <c r="F19" s="47"/>
      <c r="G19" s="41"/>
      <c r="H19" s="47"/>
      <c r="I19" s="47"/>
      <c r="J19" s="42"/>
      <c r="K19" s="42"/>
      <c r="L19" s="47"/>
      <c r="M19" s="47"/>
      <c r="N19" s="41"/>
      <c r="O19" s="47"/>
      <c r="P19" s="47"/>
      <c r="Q19" s="42"/>
      <c r="R19" s="42"/>
      <c r="S19" s="47"/>
      <c r="T19" s="47"/>
      <c r="U19" s="41"/>
      <c r="V19" s="47"/>
      <c r="W19" s="47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50"/>
    </row>
    <row r="20" spans="2:38" ht="15" customHeight="1" x14ac:dyDescent="0.35">
      <c r="B20" s="27">
        <f t="shared" si="4"/>
        <v>15</v>
      </c>
      <c r="C20" s="21" t="str">
        <f>CONCATENATE(Liste!B19," ",Liste!C19)</f>
        <v xml:space="preserve"> </v>
      </c>
      <c r="D20" s="22" t="s">
        <v>2</v>
      </c>
      <c r="E20" s="23"/>
      <c r="F20" s="46"/>
      <c r="G20" s="42"/>
      <c r="H20" s="46"/>
      <c r="I20" s="46"/>
      <c r="J20" s="41"/>
      <c r="K20" s="41"/>
      <c r="L20" s="46"/>
      <c r="M20" s="46"/>
      <c r="N20" s="42"/>
      <c r="O20" s="46"/>
      <c r="P20" s="46"/>
      <c r="Q20" s="41"/>
      <c r="R20" s="41"/>
      <c r="S20" s="46"/>
      <c r="T20" s="46"/>
      <c r="U20" s="42"/>
      <c r="V20" s="46"/>
      <c r="W20" s="46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9"/>
    </row>
    <row r="21" spans="2:38" ht="15" customHeight="1" x14ac:dyDescent="0.35">
      <c r="B21" s="27">
        <f t="shared" si="4"/>
        <v>16</v>
      </c>
      <c r="C21" s="40" t="str">
        <f>CONCATENATE(Liste!B20," ",Liste!C20)</f>
        <v xml:space="preserve"> </v>
      </c>
      <c r="D21" s="5" t="s">
        <v>2</v>
      </c>
      <c r="E21" s="3"/>
      <c r="F21" s="47"/>
      <c r="G21" s="42"/>
      <c r="H21" s="47"/>
      <c r="I21" s="47"/>
      <c r="J21" s="42"/>
      <c r="K21" s="42"/>
      <c r="L21" s="47"/>
      <c r="M21" s="47"/>
      <c r="N21" s="42"/>
      <c r="O21" s="47"/>
      <c r="P21" s="47"/>
      <c r="Q21" s="42"/>
      <c r="R21" s="42"/>
      <c r="S21" s="47"/>
      <c r="T21" s="47"/>
      <c r="U21" s="42"/>
      <c r="V21" s="47"/>
      <c r="W21" s="47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50"/>
    </row>
    <row r="22" spans="2:38" ht="15" customHeight="1" x14ac:dyDescent="0.35">
      <c r="B22" s="27">
        <f t="shared" si="4"/>
        <v>17</v>
      </c>
      <c r="C22" s="21" t="str">
        <f>CONCATENATE(Liste!B21," ",Liste!C21)</f>
        <v xml:space="preserve"> </v>
      </c>
      <c r="D22" s="22">
        <v>60</v>
      </c>
      <c r="E22" s="24" t="s">
        <v>10</v>
      </c>
      <c r="F22" s="46"/>
      <c r="G22" s="41"/>
      <c r="H22" s="46"/>
      <c r="I22" s="46"/>
      <c r="J22" s="41"/>
      <c r="K22" s="41"/>
      <c r="L22" s="46"/>
      <c r="M22" s="46"/>
      <c r="N22" s="41"/>
      <c r="O22" s="46"/>
      <c r="P22" s="46"/>
      <c r="Q22" s="41"/>
      <c r="R22" s="41"/>
      <c r="S22" s="46"/>
      <c r="T22" s="46"/>
      <c r="U22" s="41"/>
      <c r="V22" s="46"/>
      <c r="W22" s="46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9"/>
    </row>
    <row r="23" spans="2:38" ht="15" customHeight="1" x14ac:dyDescent="0.35">
      <c r="B23" s="27">
        <f t="shared" si="4"/>
        <v>18</v>
      </c>
      <c r="C23" s="40" t="str">
        <f>CONCATENATE(Liste!B22," ",Liste!C22)</f>
        <v xml:space="preserve"> </v>
      </c>
      <c r="D23" s="5">
        <v>50</v>
      </c>
      <c r="E23" s="4" t="s">
        <v>11</v>
      </c>
      <c r="F23" s="47"/>
      <c r="G23" s="42"/>
      <c r="H23" s="47"/>
      <c r="I23" s="47"/>
      <c r="J23" s="42"/>
      <c r="K23" s="42"/>
      <c r="L23" s="47"/>
      <c r="M23" s="47"/>
      <c r="N23" s="42"/>
      <c r="O23" s="47"/>
      <c r="P23" s="47"/>
      <c r="Q23" s="42"/>
      <c r="R23" s="42"/>
      <c r="S23" s="47"/>
      <c r="T23" s="47"/>
      <c r="U23" s="42"/>
      <c r="V23" s="47"/>
      <c r="W23" s="47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50"/>
    </row>
    <row r="24" spans="2:38" ht="15" customHeight="1" x14ac:dyDescent="0.35">
      <c r="B24" s="27">
        <f t="shared" si="4"/>
        <v>19</v>
      </c>
      <c r="C24" s="21" t="str">
        <f>CONCATENATE(Liste!B23," ",Liste!C23)</f>
        <v xml:space="preserve"> </v>
      </c>
      <c r="D24" s="22">
        <v>60</v>
      </c>
      <c r="E24" s="24" t="s">
        <v>12</v>
      </c>
      <c r="F24" s="46"/>
      <c r="G24" s="41"/>
      <c r="H24" s="46"/>
      <c r="I24" s="46"/>
      <c r="J24" s="41"/>
      <c r="K24" s="41"/>
      <c r="L24" s="46"/>
      <c r="M24" s="46"/>
      <c r="N24" s="41"/>
      <c r="O24" s="46"/>
      <c r="P24" s="46"/>
      <c r="Q24" s="41"/>
      <c r="R24" s="41"/>
      <c r="S24" s="46"/>
      <c r="T24" s="46"/>
      <c r="U24" s="41"/>
      <c r="V24" s="46"/>
      <c r="W24" s="46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9"/>
    </row>
    <row r="25" spans="2:38" ht="15" customHeight="1" x14ac:dyDescent="0.35">
      <c r="B25" s="27">
        <f t="shared" si="4"/>
        <v>20</v>
      </c>
      <c r="C25" s="40" t="str">
        <f>CONCATENATE(Liste!B24," ",Liste!C24)</f>
        <v xml:space="preserve"> </v>
      </c>
      <c r="D25" s="5" t="s">
        <v>2</v>
      </c>
      <c r="E25" s="3"/>
      <c r="F25" s="47"/>
      <c r="G25" s="42"/>
      <c r="H25" s="47"/>
      <c r="I25" s="47"/>
      <c r="J25" s="42"/>
      <c r="K25" s="42"/>
      <c r="L25" s="47"/>
      <c r="M25" s="47"/>
      <c r="N25" s="42"/>
      <c r="O25" s="47"/>
      <c r="P25" s="47"/>
      <c r="Q25" s="42"/>
      <c r="R25" s="42"/>
      <c r="S25" s="47"/>
      <c r="T25" s="47"/>
      <c r="U25" s="42"/>
      <c r="V25" s="47"/>
      <c r="W25" s="47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50"/>
    </row>
    <row r="26" spans="2:38" ht="15" customHeight="1" x14ac:dyDescent="0.35">
      <c r="B26" s="27">
        <f t="shared" si="4"/>
        <v>21</v>
      </c>
      <c r="C26" s="21" t="str">
        <f>CONCATENATE(Liste!B25," ",Liste!C25)</f>
        <v xml:space="preserve"> </v>
      </c>
      <c r="D26" s="22">
        <v>60</v>
      </c>
      <c r="E26" s="24" t="s">
        <v>13</v>
      </c>
      <c r="F26" s="46"/>
      <c r="G26" s="41"/>
      <c r="H26" s="46"/>
      <c r="I26" s="46"/>
      <c r="J26" s="41"/>
      <c r="K26" s="41"/>
      <c r="L26" s="46"/>
      <c r="M26" s="46"/>
      <c r="N26" s="41"/>
      <c r="O26" s="46"/>
      <c r="P26" s="46"/>
      <c r="Q26" s="41"/>
      <c r="R26" s="41"/>
      <c r="S26" s="46"/>
      <c r="T26" s="46"/>
      <c r="U26" s="41"/>
      <c r="V26" s="46"/>
      <c r="W26" s="46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9"/>
    </row>
    <row r="27" spans="2:38" ht="15" customHeight="1" thickBot="1" x14ac:dyDescent="0.4">
      <c r="B27" s="27">
        <f t="shared" si="4"/>
        <v>22</v>
      </c>
      <c r="C27" s="40" t="str">
        <f>CONCATENATE(Liste!B26," ",Liste!C26)</f>
        <v xml:space="preserve"> </v>
      </c>
      <c r="D27" s="6">
        <v>60</v>
      </c>
      <c r="E27" s="4" t="s">
        <v>14</v>
      </c>
      <c r="F27" s="47"/>
      <c r="G27" s="42"/>
      <c r="H27" s="47"/>
      <c r="I27" s="47"/>
      <c r="J27" s="42"/>
      <c r="K27" s="42"/>
      <c r="L27" s="47"/>
      <c r="M27" s="47"/>
      <c r="N27" s="42"/>
      <c r="O27" s="47"/>
      <c r="P27" s="47"/>
      <c r="Q27" s="42"/>
      <c r="R27" s="42"/>
      <c r="S27" s="47"/>
      <c r="T27" s="47"/>
      <c r="U27" s="42"/>
      <c r="V27" s="47"/>
      <c r="W27" s="47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50"/>
    </row>
    <row r="28" spans="2:38" ht="15" customHeight="1" x14ac:dyDescent="0.35">
      <c r="B28" s="27">
        <f t="shared" si="4"/>
        <v>23</v>
      </c>
      <c r="C28" s="21" t="str">
        <f>CONCATENATE(Liste!B27," ",Liste!C27)</f>
        <v xml:space="preserve"> </v>
      </c>
      <c r="D28" s="22">
        <v>60</v>
      </c>
      <c r="E28" s="24" t="s">
        <v>13</v>
      </c>
      <c r="F28" s="46"/>
      <c r="G28" s="41"/>
      <c r="H28" s="46"/>
      <c r="I28" s="46"/>
      <c r="J28" s="41"/>
      <c r="K28" s="41"/>
      <c r="L28" s="46"/>
      <c r="M28" s="46"/>
      <c r="N28" s="41"/>
      <c r="O28" s="46"/>
      <c r="P28" s="46"/>
      <c r="Q28" s="41"/>
      <c r="R28" s="41"/>
      <c r="S28" s="46"/>
      <c r="T28" s="46"/>
      <c r="U28" s="41"/>
      <c r="V28" s="46"/>
      <c r="W28" s="46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9"/>
    </row>
    <row r="29" spans="2:38" ht="15" customHeight="1" thickBot="1" x14ac:dyDescent="0.4">
      <c r="B29" s="27">
        <f t="shared" si="4"/>
        <v>24</v>
      </c>
      <c r="C29" s="40" t="str">
        <f>CONCATENATE(Liste!B28," ",Liste!C28)</f>
        <v xml:space="preserve"> </v>
      </c>
      <c r="D29" s="6">
        <v>60</v>
      </c>
      <c r="E29" s="4" t="s">
        <v>14</v>
      </c>
      <c r="F29" s="47"/>
      <c r="G29" s="42"/>
      <c r="H29" s="47"/>
      <c r="I29" s="47"/>
      <c r="J29" s="42"/>
      <c r="K29" s="42"/>
      <c r="L29" s="47"/>
      <c r="M29" s="47"/>
      <c r="N29" s="42"/>
      <c r="O29" s="47"/>
      <c r="P29" s="47"/>
      <c r="Q29" s="42"/>
      <c r="R29" s="42"/>
      <c r="S29" s="47"/>
      <c r="T29" s="47"/>
      <c r="U29" s="42"/>
      <c r="V29" s="47"/>
      <c r="W29" s="47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50"/>
    </row>
    <row r="30" spans="2:38" ht="15" customHeight="1" x14ac:dyDescent="0.35">
      <c r="B30" s="27">
        <f t="shared" si="4"/>
        <v>25</v>
      </c>
      <c r="C30" s="21" t="str">
        <f>CONCATENATE(Liste!B29," ",Liste!C29)</f>
        <v xml:space="preserve"> </v>
      </c>
      <c r="D30" s="22">
        <v>60</v>
      </c>
      <c r="E30" s="24" t="s">
        <v>13</v>
      </c>
      <c r="F30" s="46"/>
      <c r="G30" s="41"/>
      <c r="H30" s="46"/>
      <c r="I30" s="46"/>
      <c r="J30" s="41"/>
      <c r="K30" s="41"/>
      <c r="L30" s="46"/>
      <c r="M30" s="46"/>
      <c r="N30" s="41"/>
      <c r="O30" s="46"/>
      <c r="P30" s="46"/>
      <c r="Q30" s="41"/>
      <c r="R30" s="41"/>
      <c r="S30" s="46"/>
      <c r="T30" s="46"/>
      <c r="U30" s="41"/>
      <c r="V30" s="46"/>
      <c r="W30" s="46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9"/>
    </row>
    <row r="31" spans="2:38" s="8" customFormat="1" ht="15" customHeight="1" thickBot="1" x14ac:dyDescent="0.4">
      <c r="B31" s="27">
        <f t="shared" si="4"/>
        <v>26</v>
      </c>
      <c r="C31" s="40" t="str">
        <f>CONCATENATE(Liste!B30," ",Liste!C30)</f>
        <v xml:space="preserve"> </v>
      </c>
      <c r="D31" s="6">
        <v>60</v>
      </c>
      <c r="E31" s="4" t="s">
        <v>14</v>
      </c>
      <c r="F31" s="47"/>
      <c r="G31" s="42"/>
      <c r="H31" s="47"/>
      <c r="I31" s="47"/>
      <c r="J31" s="42"/>
      <c r="K31" s="42"/>
      <c r="L31" s="47"/>
      <c r="M31" s="47"/>
      <c r="N31" s="42"/>
      <c r="O31" s="47"/>
      <c r="P31" s="47"/>
      <c r="Q31" s="42"/>
      <c r="R31" s="42"/>
      <c r="S31" s="47"/>
      <c r="T31" s="47"/>
      <c r="U31" s="42"/>
      <c r="V31" s="47"/>
      <c r="W31" s="47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50"/>
    </row>
    <row r="32" spans="2:38" s="8" customFormat="1" ht="15" customHeight="1" x14ac:dyDescent="0.35">
      <c r="B32" s="27">
        <f>B31+1</f>
        <v>27</v>
      </c>
      <c r="C32" s="21" t="str">
        <f>CONCATENATE(Liste!B31," ",Liste!C31)</f>
        <v xml:space="preserve"> </v>
      </c>
      <c r="D32" s="22">
        <v>60</v>
      </c>
      <c r="E32" s="24" t="s">
        <v>13</v>
      </c>
      <c r="F32" s="46"/>
      <c r="G32" s="41"/>
      <c r="H32" s="46"/>
      <c r="I32" s="46"/>
      <c r="J32" s="41"/>
      <c r="K32" s="41"/>
      <c r="L32" s="46"/>
      <c r="M32" s="46"/>
      <c r="N32" s="41"/>
      <c r="O32" s="46"/>
      <c r="P32" s="46"/>
      <c r="Q32" s="41"/>
      <c r="R32" s="41"/>
      <c r="S32" s="46"/>
      <c r="T32" s="46"/>
      <c r="U32" s="41"/>
      <c r="V32" s="46"/>
      <c r="W32" s="46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9"/>
    </row>
    <row r="33" spans="2:37" s="8" customFormat="1" ht="15" customHeight="1" thickBot="1" x14ac:dyDescent="0.4">
      <c r="B33" s="27">
        <f>B32+1</f>
        <v>28</v>
      </c>
      <c r="C33" s="40" t="str">
        <f>CONCATENATE(Liste!B32," ",Liste!C32)</f>
        <v xml:space="preserve"> </v>
      </c>
      <c r="D33" s="6">
        <v>60</v>
      </c>
      <c r="E33" s="4" t="s">
        <v>14</v>
      </c>
      <c r="F33" s="47"/>
      <c r="G33" s="42"/>
      <c r="H33" s="47"/>
      <c r="I33" s="47"/>
      <c r="J33" s="42"/>
      <c r="K33" s="42"/>
      <c r="L33" s="47"/>
      <c r="M33" s="47"/>
      <c r="N33" s="42"/>
      <c r="O33" s="47"/>
      <c r="P33" s="47"/>
      <c r="Q33" s="42"/>
      <c r="R33" s="42"/>
      <c r="S33" s="47"/>
      <c r="T33" s="47"/>
      <c r="U33" s="42"/>
      <c r="V33" s="47"/>
      <c r="W33" s="47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50"/>
    </row>
    <row r="34" spans="2:37" s="8" customFormat="1" ht="15" customHeight="1" x14ac:dyDescent="0.35">
      <c r="B34" s="27">
        <f>B33+1</f>
        <v>29</v>
      </c>
      <c r="C34" s="21" t="str">
        <f>CONCATENATE(Liste!B33," ",Liste!C33)</f>
        <v xml:space="preserve"> </v>
      </c>
      <c r="D34" s="22">
        <v>60</v>
      </c>
      <c r="E34" s="24" t="s">
        <v>13</v>
      </c>
      <c r="F34" s="46"/>
      <c r="G34" s="41"/>
      <c r="H34" s="46"/>
      <c r="I34" s="46"/>
      <c r="J34" s="41"/>
      <c r="K34" s="41"/>
      <c r="L34" s="46"/>
      <c r="M34" s="46"/>
      <c r="N34" s="41"/>
      <c r="O34" s="46"/>
      <c r="P34" s="46"/>
      <c r="Q34" s="41"/>
      <c r="R34" s="41"/>
      <c r="S34" s="46"/>
      <c r="T34" s="46"/>
      <c r="U34" s="41"/>
      <c r="V34" s="46"/>
      <c r="W34" s="46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9"/>
    </row>
    <row r="35" spans="2:37" s="8" customFormat="1" ht="15" customHeight="1" thickBot="1" x14ac:dyDescent="0.4">
      <c r="B35" s="27">
        <f>B34+1</f>
        <v>30</v>
      </c>
      <c r="C35" s="40" t="str">
        <f>CONCATENATE(Liste!B34," ",Liste!C34)</f>
        <v xml:space="preserve"> </v>
      </c>
      <c r="D35" s="6">
        <v>60</v>
      </c>
      <c r="E35" s="4" t="s">
        <v>14</v>
      </c>
      <c r="F35" s="47"/>
      <c r="G35" s="42"/>
      <c r="H35" s="47"/>
      <c r="I35" s="47"/>
      <c r="J35" s="42"/>
      <c r="K35" s="42"/>
      <c r="L35" s="47"/>
      <c r="M35" s="47"/>
      <c r="N35" s="42"/>
      <c r="O35" s="47"/>
      <c r="P35" s="47"/>
      <c r="Q35" s="42"/>
      <c r="R35" s="42"/>
      <c r="S35" s="47"/>
      <c r="T35" s="47"/>
      <c r="U35" s="42"/>
      <c r="V35" s="47"/>
      <c r="W35" s="47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50"/>
    </row>
    <row r="36" spans="2:37" ht="18" customHeight="1" x14ac:dyDescent="0.35">
      <c r="C36" s="18" t="str">
        <f>"   I : absence le matin"</f>
        <v xml:space="preserve">   I : absence le matin</v>
      </c>
      <c r="D36" s="15"/>
      <c r="E36" s="15"/>
      <c r="F36" s="98" t="s">
        <v>26</v>
      </c>
      <c r="G36" s="71"/>
      <c r="H36" s="63"/>
      <c r="I36" s="63"/>
      <c r="J36" s="63"/>
      <c r="K36" s="63"/>
      <c r="L36" s="63"/>
      <c r="M36" s="63"/>
      <c r="N36" s="63"/>
      <c r="O36" s="63"/>
      <c r="P36" s="64"/>
      <c r="Q36" s="143">
        <f>Liste!D35</f>
        <v>2</v>
      </c>
      <c r="R36" s="141"/>
      <c r="S36" s="142"/>
      <c r="T36" s="70"/>
      <c r="U36" s="71" t="s">
        <v>22</v>
      </c>
      <c r="V36" s="63"/>
      <c r="W36" s="63"/>
      <c r="X36" s="63"/>
      <c r="Y36" s="63"/>
      <c r="Z36" s="63"/>
      <c r="AA36" s="63"/>
      <c r="AB36" s="63"/>
      <c r="AC36" s="63"/>
      <c r="AD36" s="63"/>
      <c r="AE36" s="64"/>
      <c r="AF36" s="143">
        <f>2*AL15+AL16+AL17</f>
        <v>0</v>
      </c>
      <c r="AG36" s="141"/>
      <c r="AH36" s="141"/>
      <c r="AI36" s="141"/>
      <c r="AJ36" s="142"/>
      <c r="AK36" s="92" t="str">
        <f>Liste!B2</f>
        <v>Signature du directeur</v>
      </c>
    </row>
    <row r="37" spans="2:37" ht="18" customHeight="1" x14ac:dyDescent="0.35">
      <c r="C37" s="19" t="str">
        <f>"  - : absence l'après-midi"</f>
        <v xml:space="preserve">  - : absence l'après-midi</v>
      </c>
      <c r="D37" s="15"/>
      <c r="E37" s="15"/>
      <c r="F37" s="99" t="s">
        <v>24</v>
      </c>
      <c r="G37" s="16"/>
      <c r="H37" s="15"/>
      <c r="I37" s="15"/>
      <c r="J37" s="15"/>
      <c r="K37" s="15"/>
      <c r="L37" s="15"/>
      <c r="M37" s="15"/>
      <c r="N37" s="15"/>
      <c r="O37" s="15"/>
      <c r="P37" s="66"/>
      <c r="Q37" s="140">
        <f>SUM(F4:AJ4)</f>
        <v>22</v>
      </c>
      <c r="R37" s="141"/>
      <c r="S37" s="142"/>
      <c r="T37" s="34"/>
      <c r="U37" s="16" t="s">
        <v>27</v>
      </c>
      <c r="V37" s="15"/>
      <c r="W37" s="15"/>
      <c r="X37" s="15"/>
      <c r="Y37" s="15"/>
      <c r="Z37" s="15"/>
      <c r="AA37" s="15"/>
      <c r="AB37" s="15"/>
      <c r="AC37" s="15"/>
      <c r="AD37" s="15"/>
      <c r="AE37" s="66"/>
      <c r="AF37" s="143">
        <f>Q38-AF36</f>
        <v>44</v>
      </c>
      <c r="AG37" s="141"/>
      <c r="AH37" s="141"/>
      <c r="AI37" s="141"/>
      <c r="AJ37" s="142"/>
      <c r="AK37" s="61"/>
    </row>
    <row r="38" spans="2:37" ht="18" customHeight="1" x14ac:dyDescent="0.35">
      <c r="C38" s="20" t="str">
        <f>" + : absence la journée"</f>
        <v xml:space="preserve"> + : absence la journée</v>
      </c>
      <c r="D38" s="15"/>
      <c r="E38" s="15"/>
      <c r="F38" s="100" t="s">
        <v>25</v>
      </c>
      <c r="G38" s="73"/>
      <c r="H38" s="68"/>
      <c r="I38" s="68"/>
      <c r="J38" s="68"/>
      <c r="K38" s="68"/>
      <c r="L38" s="68"/>
      <c r="M38" s="68"/>
      <c r="N38" s="68"/>
      <c r="O38" s="68"/>
      <c r="P38" s="69"/>
      <c r="Q38" s="143">
        <f>Q36*Q37</f>
        <v>44</v>
      </c>
      <c r="R38" s="141"/>
      <c r="S38" s="142"/>
      <c r="T38" s="72"/>
      <c r="U38" s="73" t="s">
        <v>23</v>
      </c>
      <c r="V38" s="68"/>
      <c r="W38" s="68"/>
      <c r="X38" s="68"/>
      <c r="Y38" s="68"/>
      <c r="Z38" s="68"/>
      <c r="AA38" s="68"/>
      <c r="AB38" s="68"/>
      <c r="AC38" s="68"/>
      <c r="AD38" s="68"/>
      <c r="AE38" s="69"/>
      <c r="AF38" s="144">
        <f>AF37/Q38</f>
        <v>1</v>
      </c>
      <c r="AG38" s="145"/>
      <c r="AH38" s="145"/>
      <c r="AI38" s="145"/>
      <c r="AJ38" s="146"/>
      <c r="AK38" s="60"/>
    </row>
    <row r="39" spans="2:37" x14ac:dyDescent="0.35">
      <c r="C39" s="8"/>
    </row>
  </sheetData>
  <sheetProtection password="DDAF" sheet="1" selectLockedCells="1"/>
  <mergeCells count="10">
    <mergeCell ref="C2:W2"/>
    <mergeCell ref="AG2:AL2"/>
    <mergeCell ref="Q37:S37"/>
    <mergeCell ref="AF37:AJ37"/>
    <mergeCell ref="Q38:S38"/>
    <mergeCell ref="AF38:AJ38"/>
    <mergeCell ref="C3:C5"/>
    <mergeCell ref="AK3:AK5"/>
    <mergeCell ref="Q36:S36"/>
    <mergeCell ref="AF36:AJ36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T40"/>
  <sheetViews>
    <sheetView showGridLines="0" showRowColHeaders="0" showZeros="0" showOutlineSymbols="0" zoomScale="115" zoomScaleNormal="115" workbookViewId="0">
      <pane xSplit="5" ySplit="6" topLeftCell="F25" activePane="bottomRight" state="frozen"/>
      <selection activeCell="B2" sqref="B2:D2"/>
      <selection pane="topRight" activeCell="B2" sqref="B2:D2"/>
      <selection pane="bottomLeft" activeCell="B2" sqref="B2:D2"/>
      <selection pane="bottomRight" activeCell="AH34" sqref="AH34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9" width="2.88671875" style="1" customWidth="1"/>
    <col min="10" max="10" width="3" style="1" customWidth="1"/>
    <col min="11" max="19" width="2.88671875" style="1" customWidth="1"/>
    <col min="20" max="20" width="3.109375" style="1" customWidth="1"/>
    <col min="21" max="35" width="2.88671875" style="1" customWidth="1"/>
    <col min="36" max="36" width="26.88671875" style="1" customWidth="1"/>
    <col min="37" max="37" width="32.88671875" style="1" hidden="1" customWidth="1"/>
    <col min="38" max="38" width="11.44140625" style="1" hidden="1" customWidth="1"/>
    <col min="39" max="41" width="11.44140625" style="1" customWidth="1"/>
    <col min="42" max="45" width="3.5546875" style="1" hidden="1" customWidth="1"/>
    <col min="46" max="46" width="5" style="1" hidden="1" customWidth="1"/>
    <col min="47" max="48" width="5" style="1" customWidth="1"/>
    <col min="49" max="51" width="11.44140625" style="1" customWidth="1"/>
    <col min="52" max="16384" width="11.44140625" style="1"/>
  </cols>
  <sheetData>
    <row r="1" spans="1:46" ht="30" customHeight="1" x14ac:dyDescent="0.35"/>
    <row r="2" spans="1:46" ht="20.399999999999999" customHeight="1" x14ac:dyDescent="0.35">
      <c r="A2" s="2"/>
      <c r="B2" s="25"/>
      <c r="C2" s="147" t="str">
        <f>Liste!B1</f>
        <v>CM1 M. ou Mme ……… Année scolaire 2019 - 2020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90"/>
      <c r="Y2" s="90"/>
      <c r="Z2" s="91"/>
      <c r="AA2" s="91"/>
      <c r="AB2" s="91"/>
      <c r="AC2" s="91"/>
      <c r="AD2" s="91"/>
      <c r="AE2" s="91"/>
      <c r="AF2" s="91"/>
      <c r="AG2" s="136" t="s">
        <v>28</v>
      </c>
      <c r="AH2" s="136"/>
      <c r="AI2" s="136"/>
      <c r="AJ2" s="136"/>
      <c r="AK2" s="17">
        <f>DATE(2011,10,1)</f>
        <v>40817</v>
      </c>
      <c r="AL2" s="11"/>
      <c r="AP2" s="1" t="s">
        <v>16</v>
      </c>
      <c r="AQ2" s="1" t="s">
        <v>17</v>
      </c>
      <c r="AS2" s="1" t="s">
        <v>18</v>
      </c>
      <c r="AT2" s="1" t="s">
        <v>19</v>
      </c>
    </row>
    <row r="3" spans="1:46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17">
        <f>DATE(2011,10,1)</f>
        <v>40817</v>
      </c>
      <c r="AL3" s="14"/>
    </row>
    <row r="4" spans="1:46" ht="16.5" customHeight="1" thickBot="1" x14ac:dyDescent="0.4">
      <c r="C4" s="137" t="s">
        <v>15</v>
      </c>
      <c r="F4" s="30"/>
      <c r="G4" s="30"/>
      <c r="H4" s="30"/>
      <c r="I4" s="10" t="s">
        <v>16</v>
      </c>
      <c r="J4" s="10" t="s">
        <v>17</v>
      </c>
      <c r="K4" s="30" t="s">
        <v>2</v>
      </c>
      <c r="L4" s="10" t="str">
        <f>"J"</f>
        <v>J</v>
      </c>
      <c r="M4" s="10" t="str">
        <f>"V"</f>
        <v>V</v>
      </c>
      <c r="N4" s="30"/>
      <c r="O4" s="30"/>
      <c r="P4" s="30"/>
      <c r="Q4" s="10" t="str">
        <f>"M"</f>
        <v>M</v>
      </c>
      <c r="R4" s="30" t="s">
        <v>2</v>
      </c>
      <c r="S4" s="10" t="str">
        <f>"J"</f>
        <v>J</v>
      </c>
      <c r="T4" s="10" t="str">
        <f>"V"</f>
        <v>V</v>
      </c>
      <c r="U4" s="30" t="s">
        <v>2</v>
      </c>
      <c r="V4" s="30"/>
      <c r="W4" s="10" t="str">
        <f>"L"</f>
        <v>L</v>
      </c>
      <c r="X4" s="10" t="str">
        <f>"M"</f>
        <v>M</v>
      </c>
      <c r="Y4" s="30" t="s">
        <v>2</v>
      </c>
      <c r="Z4" s="10" t="s">
        <v>18</v>
      </c>
      <c r="AA4" s="10" t="s">
        <v>19</v>
      </c>
      <c r="AB4" s="30" t="s">
        <v>2</v>
      </c>
      <c r="AC4" s="30"/>
      <c r="AD4" s="10" t="str">
        <f>"L"</f>
        <v>L</v>
      </c>
      <c r="AE4" s="10" t="str">
        <f>"M"</f>
        <v>M</v>
      </c>
      <c r="AF4" s="30" t="s">
        <v>2</v>
      </c>
      <c r="AG4" s="10" t="s">
        <v>18</v>
      </c>
      <c r="AH4" s="10" t="s">
        <v>19</v>
      </c>
      <c r="AI4" s="30" t="s">
        <v>2</v>
      </c>
      <c r="AJ4" s="130" t="s">
        <v>21</v>
      </c>
      <c r="AK4" s="17">
        <f>DATE(2011,11,1)</f>
        <v>40848</v>
      </c>
    </row>
    <row r="5" spans="1:46" ht="10.5" hidden="1" customHeight="1" thickBot="1" x14ac:dyDescent="0.4">
      <c r="C5" s="138"/>
      <c r="F5" s="31">
        <f>IF(OR(F4="L",F4="M",F4="J",F4="V"),2,0)</f>
        <v>0</v>
      </c>
      <c r="G5" s="31">
        <f>IF(OR(G4="L",G4="M",G4="J",G4="V"),2,0)</f>
        <v>0</v>
      </c>
      <c r="H5" s="31">
        <f>IF(OR(H4="L",H4="M",H4="J",H4="V"),2,0)</f>
        <v>0</v>
      </c>
      <c r="I5" s="13">
        <f t="shared" ref="I5:X5" si="0">IF(OR(I4="L",I4="M",I4="J",I4="V"),2,0)</f>
        <v>2</v>
      </c>
      <c r="J5" s="13">
        <f t="shared" si="0"/>
        <v>2</v>
      </c>
      <c r="K5" s="31">
        <f t="shared" si="0"/>
        <v>0</v>
      </c>
      <c r="L5" s="13">
        <f t="shared" si="0"/>
        <v>2</v>
      </c>
      <c r="M5" s="13">
        <f t="shared" si="0"/>
        <v>2</v>
      </c>
      <c r="N5" s="31">
        <f t="shared" si="0"/>
        <v>0</v>
      </c>
      <c r="O5" s="31">
        <f t="shared" si="0"/>
        <v>0</v>
      </c>
      <c r="P5" s="31">
        <f>IF(OR(P4="L",P4="M",P4="J",P4="V"),2,0)</f>
        <v>0</v>
      </c>
      <c r="Q5" s="13">
        <f t="shared" si="0"/>
        <v>2</v>
      </c>
      <c r="R5" s="31">
        <f t="shared" si="0"/>
        <v>0</v>
      </c>
      <c r="S5" s="13">
        <f t="shared" si="0"/>
        <v>2</v>
      </c>
      <c r="T5" s="13">
        <f t="shared" si="0"/>
        <v>2</v>
      </c>
      <c r="U5" s="31">
        <f t="shared" si="0"/>
        <v>0</v>
      </c>
      <c r="V5" s="31">
        <f t="shared" si="0"/>
        <v>0</v>
      </c>
      <c r="W5" s="13">
        <f t="shared" si="0"/>
        <v>2</v>
      </c>
      <c r="X5" s="13">
        <f t="shared" si="0"/>
        <v>2</v>
      </c>
      <c r="Y5" s="31">
        <f>IF(OR(Y4="L",Y4="M",Y4="J",Y4="V"),2,0)</f>
        <v>0</v>
      </c>
      <c r="Z5" s="13">
        <f t="shared" ref="Z5:AE5" si="1">IF(OR(Z4="L",Z4="M",Z4="J",Z4="V"),2,0)</f>
        <v>2</v>
      </c>
      <c r="AA5" s="13">
        <f t="shared" si="1"/>
        <v>2</v>
      </c>
      <c r="AB5" s="31">
        <f t="shared" si="1"/>
        <v>0</v>
      </c>
      <c r="AC5" s="31">
        <f t="shared" si="1"/>
        <v>0</v>
      </c>
      <c r="AD5" s="13">
        <f t="shared" si="1"/>
        <v>2</v>
      </c>
      <c r="AE5" s="13">
        <f t="shared" si="1"/>
        <v>2</v>
      </c>
      <c r="AF5" s="31">
        <f>IF(OR(AF4="L",AF4="M",AF4="J",AF4="V"),2,0)</f>
        <v>0</v>
      </c>
      <c r="AG5" s="13">
        <v>1</v>
      </c>
      <c r="AH5" s="13">
        <v>1</v>
      </c>
      <c r="AI5" s="31">
        <f>IF(OR(AI4="L",AI4="M",AI4="J",AI4="V"),2,0)</f>
        <v>0</v>
      </c>
      <c r="AJ5" s="131"/>
      <c r="AK5" s="4"/>
    </row>
    <row r="6" spans="1:46" ht="16.5" customHeight="1" thickBot="1" x14ac:dyDescent="0.4">
      <c r="C6" s="139"/>
      <c r="D6" s="9" t="s">
        <v>0</v>
      </c>
      <c r="E6" s="9"/>
      <c r="F6" s="32">
        <f t="shared" ref="F6:AI6" si="2">E6+1</f>
        <v>1</v>
      </c>
      <c r="G6" s="32">
        <f t="shared" si="2"/>
        <v>2</v>
      </c>
      <c r="H6" s="32">
        <f t="shared" si="2"/>
        <v>3</v>
      </c>
      <c r="I6" s="12">
        <f t="shared" si="2"/>
        <v>4</v>
      </c>
      <c r="J6" s="12">
        <f t="shared" si="2"/>
        <v>5</v>
      </c>
      <c r="K6" s="32">
        <f t="shared" si="2"/>
        <v>6</v>
      </c>
      <c r="L6" s="12">
        <f t="shared" si="2"/>
        <v>7</v>
      </c>
      <c r="M6" s="12">
        <f t="shared" si="2"/>
        <v>8</v>
      </c>
      <c r="N6" s="32">
        <f t="shared" si="2"/>
        <v>9</v>
      </c>
      <c r="O6" s="32">
        <f t="shared" si="2"/>
        <v>10</v>
      </c>
      <c r="P6" s="32">
        <f t="shared" si="2"/>
        <v>11</v>
      </c>
      <c r="Q6" s="12">
        <f t="shared" si="2"/>
        <v>12</v>
      </c>
      <c r="R6" s="32">
        <f t="shared" si="2"/>
        <v>13</v>
      </c>
      <c r="S6" s="12">
        <f t="shared" si="2"/>
        <v>14</v>
      </c>
      <c r="T6" s="12">
        <f t="shared" si="2"/>
        <v>15</v>
      </c>
      <c r="U6" s="32">
        <f t="shared" si="2"/>
        <v>16</v>
      </c>
      <c r="V6" s="32">
        <f t="shared" si="2"/>
        <v>17</v>
      </c>
      <c r="W6" s="12">
        <f t="shared" si="2"/>
        <v>18</v>
      </c>
      <c r="X6" s="12">
        <f t="shared" si="2"/>
        <v>19</v>
      </c>
      <c r="Y6" s="32">
        <f t="shared" si="2"/>
        <v>20</v>
      </c>
      <c r="Z6" s="12">
        <f t="shared" si="2"/>
        <v>21</v>
      </c>
      <c r="AA6" s="12">
        <f t="shared" si="2"/>
        <v>22</v>
      </c>
      <c r="AB6" s="32">
        <f t="shared" si="2"/>
        <v>23</v>
      </c>
      <c r="AC6" s="32">
        <f t="shared" si="2"/>
        <v>24</v>
      </c>
      <c r="AD6" s="12">
        <f t="shared" si="2"/>
        <v>25</v>
      </c>
      <c r="AE6" s="12">
        <f t="shared" si="2"/>
        <v>26</v>
      </c>
      <c r="AF6" s="32">
        <f t="shared" si="2"/>
        <v>27</v>
      </c>
      <c r="AG6" s="12">
        <f t="shared" si="2"/>
        <v>28</v>
      </c>
      <c r="AH6" s="12">
        <f t="shared" si="2"/>
        <v>29</v>
      </c>
      <c r="AI6" s="32">
        <f t="shared" si="2"/>
        <v>30</v>
      </c>
      <c r="AJ6" s="132"/>
      <c r="AK6" s="17">
        <f>DATE(2011,12,1)</f>
        <v>40878</v>
      </c>
    </row>
    <row r="7" spans="1:46" ht="15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41"/>
      <c r="G7" s="41"/>
      <c r="H7" s="41"/>
      <c r="I7" s="46"/>
      <c r="J7" s="46"/>
      <c r="K7" s="41"/>
      <c r="L7" s="46"/>
      <c r="M7" s="46"/>
      <c r="N7" s="41"/>
      <c r="O7" s="41"/>
      <c r="P7" s="41"/>
      <c r="Q7" s="46"/>
      <c r="R7" s="41"/>
      <c r="S7" s="46"/>
      <c r="T7" s="46"/>
      <c r="U7" s="41"/>
      <c r="V7" s="41"/>
      <c r="W7" s="46"/>
      <c r="X7" s="46"/>
      <c r="Y7" s="41"/>
      <c r="Z7" s="46"/>
      <c r="AA7" s="46"/>
      <c r="AB7" s="41"/>
      <c r="AC7" s="41"/>
      <c r="AD7" s="46"/>
      <c r="AE7" s="46"/>
      <c r="AF7" s="41"/>
      <c r="AG7" s="46"/>
      <c r="AH7" s="46"/>
      <c r="AI7" s="41"/>
      <c r="AJ7" s="55"/>
      <c r="AK7" s="17">
        <f>DATE(2012,1,1)</f>
        <v>40909</v>
      </c>
    </row>
    <row r="8" spans="1:46" ht="15" customHeight="1" x14ac:dyDescent="0.35">
      <c r="B8" s="27">
        <f t="shared" ref="B8:B34" si="3">B7+1</f>
        <v>2</v>
      </c>
      <c r="C8" s="40" t="str">
        <f>CONCATENATE(Liste!B6," ",Liste!C6)</f>
        <v>Nom2 Prénom2</v>
      </c>
      <c r="D8" s="5">
        <v>90</v>
      </c>
      <c r="E8" s="3"/>
      <c r="F8" s="42"/>
      <c r="G8" s="42"/>
      <c r="H8" s="42"/>
      <c r="I8" s="47"/>
      <c r="J8" s="47"/>
      <c r="K8" s="42"/>
      <c r="L8" s="47"/>
      <c r="M8" s="47"/>
      <c r="N8" s="42"/>
      <c r="O8" s="42"/>
      <c r="P8" s="42"/>
      <c r="Q8" s="47"/>
      <c r="R8" s="42"/>
      <c r="S8" s="47"/>
      <c r="T8" s="47"/>
      <c r="U8" s="42"/>
      <c r="V8" s="42"/>
      <c r="W8" s="47"/>
      <c r="X8" s="47"/>
      <c r="Y8" s="42"/>
      <c r="Z8" s="47"/>
      <c r="AA8" s="47"/>
      <c r="AB8" s="42"/>
      <c r="AC8" s="42"/>
      <c r="AD8" s="47"/>
      <c r="AE8" s="47"/>
      <c r="AF8" s="42"/>
      <c r="AG8" s="47"/>
      <c r="AH8" s="47"/>
      <c r="AI8" s="42"/>
      <c r="AJ8" s="56"/>
      <c r="AK8" s="17">
        <f>DATE(2012,2,1)</f>
        <v>40940</v>
      </c>
    </row>
    <row r="9" spans="1:46" ht="15" customHeight="1" x14ac:dyDescent="0.35">
      <c r="B9" s="27">
        <f t="shared" si="3"/>
        <v>3</v>
      </c>
      <c r="C9" s="21" t="str">
        <f>CONCATENATE(Liste!B7," ",Liste!C7)</f>
        <v xml:space="preserve"> </v>
      </c>
      <c r="D9" s="22" t="s">
        <v>2</v>
      </c>
      <c r="E9" s="23"/>
      <c r="F9" s="41"/>
      <c r="G9" s="41"/>
      <c r="H9" s="41"/>
      <c r="I9" s="46"/>
      <c r="J9" s="46"/>
      <c r="K9" s="41"/>
      <c r="L9" s="46"/>
      <c r="M9" s="46"/>
      <c r="N9" s="41"/>
      <c r="O9" s="41"/>
      <c r="P9" s="41"/>
      <c r="Q9" s="46"/>
      <c r="R9" s="41"/>
      <c r="S9" s="46"/>
      <c r="T9" s="46"/>
      <c r="U9" s="41"/>
      <c r="V9" s="41"/>
      <c r="W9" s="46"/>
      <c r="X9" s="46"/>
      <c r="Y9" s="41"/>
      <c r="Z9" s="46"/>
      <c r="AA9" s="46"/>
      <c r="AB9" s="41"/>
      <c r="AC9" s="41"/>
      <c r="AD9" s="46"/>
      <c r="AE9" s="46"/>
      <c r="AF9" s="41"/>
      <c r="AG9" s="46"/>
      <c r="AH9" s="46"/>
      <c r="AI9" s="41"/>
      <c r="AJ9" s="55"/>
      <c r="AK9" s="17">
        <f>DATE(2012,3,1)</f>
        <v>40969</v>
      </c>
    </row>
    <row r="10" spans="1:46" ht="15" customHeight="1" x14ac:dyDescent="0.35">
      <c r="B10" s="27">
        <f t="shared" si="3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42"/>
      <c r="G10" s="42"/>
      <c r="H10" s="42"/>
      <c r="I10" s="47"/>
      <c r="J10" s="47"/>
      <c r="K10" s="42"/>
      <c r="L10" s="47"/>
      <c r="M10" s="47"/>
      <c r="N10" s="42"/>
      <c r="O10" s="42"/>
      <c r="P10" s="42"/>
      <c r="Q10" s="47"/>
      <c r="R10" s="42"/>
      <c r="S10" s="47"/>
      <c r="T10" s="47"/>
      <c r="U10" s="42"/>
      <c r="V10" s="42"/>
      <c r="W10" s="47"/>
      <c r="X10" s="47"/>
      <c r="Y10" s="42"/>
      <c r="Z10" s="47"/>
      <c r="AA10" s="47"/>
      <c r="AB10" s="42"/>
      <c r="AC10" s="42"/>
      <c r="AD10" s="47"/>
      <c r="AE10" s="47"/>
      <c r="AF10" s="42"/>
      <c r="AG10" s="47"/>
      <c r="AH10" s="47"/>
      <c r="AI10" s="42"/>
      <c r="AJ10" s="56"/>
      <c r="AK10" s="17">
        <f>DATE(2012,4,1)</f>
        <v>41000</v>
      </c>
    </row>
    <row r="11" spans="1:46" ht="15" customHeight="1" x14ac:dyDescent="0.35">
      <c r="B11" s="27">
        <f t="shared" si="3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41"/>
      <c r="G11" s="41"/>
      <c r="H11" s="41"/>
      <c r="I11" s="46"/>
      <c r="J11" s="46"/>
      <c r="K11" s="41"/>
      <c r="L11" s="46"/>
      <c r="M11" s="46"/>
      <c r="N11" s="41"/>
      <c r="O11" s="41"/>
      <c r="P11" s="41"/>
      <c r="Q11" s="46"/>
      <c r="R11" s="41"/>
      <c r="S11" s="46"/>
      <c r="T11" s="46"/>
      <c r="U11" s="41"/>
      <c r="V11" s="41"/>
      <c r="W11" s="46"/>
      <c r="X11" s="46"/>
      <c r="Y11" s="41"/>
      <c r="Z11" s="46"/>
      <c r="AA11" s="46"/>
      <c r="AB11" s="41"/>
      <c r="AC11" s="41"/>
      <c r="AD11" s="46"/>
      <c r="AE11" s="46"/>
      <c r="AF11" s="41"/>
      <c r="AG11" s="46"/>
      <c r="AH11" s="46"/>
      <c r="AI11" s="41"/>
      <c r="AJ11" s="55"/>
      <c r="AK11" s="17">
        <f>DATE(2012,5,1)</f>
        <v>41030</v>
      </c>
    </row>
    <row r="12" spans="1:46" ht="15" customHeight="1" x14ac:dyDescent="0.35">
      <c r="B12" s="27">
        <f t="shared" si="3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42"/>
      <c r="G12" s="42"/>
      <c r="H12" s="42"/>
      <c r="I12" s="47"/>
      <c r="J12" s="47"/>
      <c r="K12" s="42"/>
      <c r="L12" s="47"/>
      <c r="M12" s="47"/>
      <c r="N12" s="42"/>
      <c r="O12" s="42"/>
      <c r="P12" s="42"/>
      <c r="Q12" s="47"/>
      <c r="R12" s="42"/>
      <c r="S12" s="47"/>
      <c r="T12" s="47"/>
      <c r="U12" s="42"/>
      <c r="V12" s="42"/>
      <c r="W12" s="47"/>
      <c r="X12" s="47"/>
      <c r="Y12" s="42"/>
      <c r="Z12" s="47"/>
      <c r="AA12" s="47"/>
      <c r="AB12" s="42"/>
      <c r="AC12" s="42"/>
      <c r="AD12" s="47"/>
      <c r="AE12" s="47"/>
      <c r="AF12" s="42"/>
      <c r="AG12" s="47"/>
      <c r="AH12" s="47"/>
      <c r="AI12" s="42"/>
      <c r="AJ12" s="56"/>
      <c r="AK12" s="17">
        <f>DATE(2012,6,1)</f>
        <v>41061</v>
      </c>
    </row>
    <row r="13" spans="1:46" ht="15" customHeight="1" x14ac:dyDescent="0.35">
      <c r="B13" s="27">
        <f t="shared" si="3"/>
        <v>7</v>
      </c>
      <c r="C13" s="21" t="str">
        <f>CONCATENATE(Liste!B11," ",Liste!C11)</f>
        <v xml:space="preserve"> </v>
      </c>
      <c r="D13" s="22" t="s">
        <v>2</v>
      </c>
      <c r="E13" s="23"/>
      <c r="F13" s="41"/>
      <c r="G13" s="41"/>
      <c r="H13" s="41"/>
      <c r="I13" s="46"/>
      <c r="J13" s="46"/>
      <c r="K13" s="41"/>
      <c r="L13" s="46"/>
      <c r="M13" s="46"/>
      <c r="N13" s="41"/>
      <c r="O13" s="41"/>
      <c r="P13" s="41"/>
      <c r="Q13" s="46"/>
      <c r="R13" s="41"/>
      <c r="S13" s="46"/>
      <c r="T13" s="46"/>
      <c r="U13" s="41"/>
      <c r="V13" s="41"/>
      <c r="W13" s="46"/>
      <c r="X13" s="46"/>
      <c r="Y13" s="41"/>
      <c r="Z13" s="46"/>
      <c r="AA13" s="46"/>
      <c r="AB13" s="41"/>
      <c r="AC13" s="41"/>
      <c r="AD13" s="46"/>
      <c r="AE13" s="46"/>
      <c r="AF13" s="41"/>
      <c r="AG13" s="46"/>
      <c r="AH13" s="46"/>
      <c r="AI13" s="41"/>
      <c r="AJ13" s="55"/>
      <c r="AK13" s="17">
        <f>DATE(2012,7,1)</f>
        <v>41091</v>
      </c>
    </row>
    <row r="14" spans="1:46" ht="15" customHeight="1" x14ac:dyDescent="0.35">
      <c r="B14" s="27">
        <f t="shared" si="3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42"/>
      <c r="G14" s="42"/>
      <c r="H14" s="42"/>
      <c r="I14" s="47"/>
      <c r="J14" s="47"/>
      <c r="K14" s="42"/>
      <c r="L14" s="47"/>
      <c r="M14" s="47"/>
      <c r="N14" s="42"/>
      <c r="O14" s="42"/>
      <c r="P14" s="42"/>
      <c r="Q14" s="47"/>
      <c r="R14" s="42"/>
      <c r="S14" s="47"/>
      <c r="T14" s="47"/>
      <c r="U14" s="42"/>
      <c r="V14" s="42"/>
      <c r="W14" s="47"/>
      <c r="X14" s="47"/>
      <c r="Y14" s="42"/>
      <c r="Z14" s="47"/>
      <c r="AA14" s="47"/>
      <c r="AB14" s="42"/>
      <c r="AC14" s="42"/>
      <c r="AD14" s="47"/>
      <c r="AE14" s="47"/>
      <c r="AF14" s="42"/>
      <c r="AG14" s="47"/>
      <c r="AH14" s="47"/>
      <c r="AI14" s="42"/>
      <c r="AJ14" s="56"/>
    </row>
    <row r="15" spans="1:46" ht="15" customHeight="1" x14ac:dyDescent="0.35">
      <c r="B15" s="27">
        <f t="shared" si="3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41"/>
      <c r="G15" s="41"/>
      <c r="H15" s="41"/>
      <c r="I15" s="46"/>
      <c r="J15" s="46"/>
      <c r="K15" s="41"/>
      <c r="L15" s="46"/>
      <c r="M15" s="46"/>
      <c r="N15" s="41"/>
      <c r="O15" s="41"/>
      <c r="P15" s="41"/>
      <c r="Q15" s="46"/>
      <c r="R15" s="41"/>
      <c r="S15" s="46"/>
      <c r="T15" s="46"/>
      <c r="U15" s="41"/>
      <c r="V15" s="41"/>
      <c r="W15" s="46"/>
      <c r="X15" s="46"/>
      <c r="Y15" s="41"/>
      <c r="Z15" s="46"/>
      <c r="AA15" s="46"/>
      <c r="AB15" s="41"/>
      <c r="AC15" s="41"/>
      <c r="AD15" s="46"/>
      <c r="AE15" s="46"/>
      <c r="AF15" s="41"/>
      <c r="AG15" s="46"/>
      <c r="AH15" s="46"/>
      <c r="AI15" s="41"/>
      <c r="AJ15" s="55"/>
    </row>
    <row r="16" spans="1:46" ht="15" customHeight="1" x14ac:dyDescent="0.35">
      <c r="B16" s="27">
        <f t="shared" si="3"/>
        <v>10</v>
      </c>
      <c r="C16" s="40" t="str">
        <f>CONCATENATE(Liste!B14," ",Liste!C14)</f>
        <v xml:space="preserve"> </v>
      </c>
      <c r="D16" s="5" t="s">
        <v>1</v>
      </c>
      <c r="E16" s="3"/>
      <c r="F16" s="42"/>
      <c r="G16" s="42"/>
      <c r="H16" s="42"/>
      <c r="I16" s="47"/>
      <c r="J16" s="47"/>
      <c r="K16" s="42"/>
      <c r="L16" s="47"/>
      <c r="M16" s="47"/>
      <c r="N16" s="42"/>
      <c r="O16" s="42"/>
      <c r="P16" s="42"/>
      <c r="Q16" s="47"/>
      <c r="R16" s="42"/>
      <c r="S16" s="47"/>
      <c r="T16" s="47"/>
      <c r="U16" s="42"/>
      <c r="V16" s="42"/>
      <c r="W16" s="47"/>
      <c r="X16" s="47"/>
      <c r="Y16" s="42"/>
      <c r="Z16" s="47"/>
      <c r="AA16" s="47"/>
      <c r="AB16" s="42"/>
      <c r="AC16" s="42"/>
      <c r="AD16" s="47"/>
      <c r="AE16" s="47"/>
      <c r="AF16" s="42"/>
      <c r="AG16" s="47"/>
      <c r="AH16" s="47"/>
      <c r="AI16" s="42"/>
      <c r="AJ16" s="56"/>
      <c r="AK16" s="1">
        <f>COUNTIF(F7:AI36,"+")</f>
        <v>0</v>
      </c>
    </row>
    <row r="17" spans="2:37" ht="15" customHeight="1" x14ac:dyDescent="0.35">
      <c r="B17" s="27">
        <f t="shared" si="3"/>
        <v>11</v>
      </c>
      <c r="C17" s="21" t="str">
        <f>CONCATENATE(Liste!B15," ",Liste!C15)</f>
        <v xml:space="preserve"> </v>
      </c>
      <c r="D17" s="22" t="s">
        <v>2</v>
      </c>
      <c r="E17" s="23"/>
      <c r="F17" s="41"/>
      <c r="G17" s="41"/>
      <c r="H17" s="41"/>
      <c r="I17" s="46"/>
      <c r="J17" s="46"/>
      <c r="K17" s="41"/>
      <c r="L17" s="46"/>
      <c r="M17" s="46"/>
      <c r="N17" s="41"/>
      <c r="O17" s="41"/>
      <c r="P17" s="41"/>
      <c r="Q17" s="46"/>
      <c r="R17" s="41"/>
      <c r="S17" s="46"/>
      <c r="T17" s="46"/>
      <c r="U17" s="41"/>
      <c r="V17" s="41"/>
      <c r="W17" s="46"/>
      <c r="X17" s="46"/>
      <c r="Y17" s="41"/>
      <c r="Z17" s="46"/>
      <c r="AA17" s="46"/>
      <c r="AB17" s="41"/>
      <c r="AC17" s="41"/>
      <c r="AD17" s="46"/>
      <c r="AE17" s="46"/>
      <c r="AF17" s="41"/>
      <c r="AG17" s="46"/>
      <c r="AH17" s="46"/>
      <c r="AI17" s="41"/>
      <c r="AJ17" s="55"/>
      <c r="AK17" s="1">
        <f>COUNTIF(F7:AI36,"I")</f>
        <v>0</v>
      </c>
    </row>
    <row r="18" spans="2:37" ht="15" customHeight="1" x14ac:dyDescent="0.35">
      <c r="B18" s="27">
        <f t="shared" si="3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42"/>
      <c r="G18" s="42"/>
      <c r="H18" s="42"/>
      <c r="I18" s="47"/>
      <c r="J18" s="47"/>
      <c r="K18" s="42"/>
      <c r="L18" s="47"/>
      <c r="M18" s="47"/>
      <c r="N18" s="42"/>
      <c r="O18" s="42"/>
      <c r="P18" s="42"/>
      <c r="Q18" s="47"/>
      <c r="R18" s="42"/>
      <c r="S18" s="47"/>
      <c r="T18" s="47"/>
      <c r="U18" s="42"/>
      <c r="V18" s="42"/>
      <c r="W18" s="47"/>
      <c r="X18" s="47"/>
      <c r="Y18" s="42"/>
      <c r="Z18" s="47"/>
      <c r="AA18" s="47"/>
      <c r="AB18" s="42"/>
      <c r="AC18" s="42"/>
      <c r="AD18" s="47"/>
      <c r="AE18" s="47"/>
      <c r="AF18" s="42"/>
      <c r="AG18" s="47"/>
      <c r="AH18" s="47"/>
      <c r="AI18" s="42"/>
      <c r="AJ18" s="56"/>
      <c r="AK18" s="1">
        <f>COUNTIF(F7:AI36,"-")</f>
        <v>0</v>
      </c>
    </row>
    <row r="19" spans="2:37" ht="15" customHeight="1" x14ac:dyDescent="0.35">
      <c r="B19" s="27">
        <f t="shared" si="3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41"/>
      <c r="G19" s="41"/>
      <c r="H19" s="41"/>
      <c r="I19" s="46"/>
      <c r="J19" s="46"/>
      <c r="K19" s="41"/>
      <c r="L19" s="46"/>
      <c r="M19" s="46"/>
      <c r="N19" s="41"/>
      <c r="O19" s="41"/>
      <c r="P19" s="41"/>
      <c r="Q19" s="46"/>
      <c r="R19" s="41"/>
      <c r="S19" s="46"/>
      <c r="T19" s="46"/>
      <c r="U19" s="41"/>
      <c r="V19" s="41"/>
      <c r="W19" s="46"/>
      <c r="X19" s="46"/>
      <c r="Y19" s="41"/>
      <c r="Z19" s="46"/>
      <c r="AA19" s="46"/>
      <c r="AB19" s="41"/>
      <c r="AC19" s="41"/>
      <c r="AD19" s="46"/>
      <c r="AE19" s="46"/>
      <c r="AF19" s="41"/>
      <c r="AG19" s="46"/>
      <c r="AH19" s="46"/>
      <c r="AI19" s="41"/>
      <c r="AJ19" s="55"/>
    </row>
    <row r="20" spans="2:37" ht="15" customHeight="1" x14ac:dyDescent="0.35">
      <c r="B20" s="27">
        <f t="shared" si="3"/>
        <v>14</v>
      </c>
      <c r="C20" s="40" t="str">
        <f>CONCATENATE(Liste!B18," ",Liste!C18)</f>
        <v xml:space="preserve"> </v>
      </c>
      <c r="D20" s="5" t="s">
        <v>2</v>
      </c>
      <c r="E20" s="3"/>
      <c r="F20" s="42"/>
      <c r="G20" s="42"/>
      <c r="H20" s="42"/>
      <c r="I20" s="47"/>
      <c r="J20" s="47"/>
      <c r="K20" s="41"/>
      <c r="L20" s="47"/>
      <c r="M20" s="47"/>
      <c r="N20" s="42"/>
      <c r="O20" s="42"/>
      <c r="P20" s="42"/>
      <c r="Q20" s="47"/>
      <c r="R20" s="41"/>
      <c r="S20" s="47"/>
      <c r="T20" s="47"/>
      <c r="U20" s="42"/>
      <c r="V20" s="42"/>
      <c r="W20" s="47"/>
      <c r="X20" s="47"/>
      <c r="Y20" s="41"/>
      <c r="Z20" s="47"/>
      <c r="AA20" s="47"/>
      <c r="AB20" s="42"/>
      <c r="AC20" s="42"/>
      <c r="AD20" s="47"/>
      <c r="AE20" s="47"/>
      <c r="AF20" s="41"/>
      <c r="AG20" s="47"/>
      <c r="AH20" s="47"/>
      <c r="AI20" s="41"/>
      <c r="AJ20" s="56"/>
    </row>
    <row r="21" spans="2:37" ht="15" customHeight="1" x14ac:dyDescent="0.35">
      <c r="B21" s="27">
        <f t="shared" si="3"/>
        <v>15</v>
      </c>
      <c r="C21" s="21" t="str">
        <f>CONCATENATE(Liste!B19," ",Liste!C19)</f>
        <v xml:space="preserve"> </v>
      </c>
      <c r="D21" s="22" t="s">
        <v>2</v>
      </c>
      <c r="E21" s="23"/>
      <c r="F21" s="41"/>
      <c r="G21" s="41"/>
      <c r="H21" s="41"/>
      <c r="I21" s="46"/>
      <c r="J21" s="46"/>
      <c r="K21" s="42"/>
      <c r="L21" s="46"/>
      <c r="M21" s="46"/>
      <c r="N21" s="41"/>
      <c r="O21" s="41"/>
      <c r="P21" s="41"/>
      <c r="Q21" s="46"/>
      <c r="R21" s="42"/>
      <c r="S21" s="46"/>
      <c r="T21" s="46"/>
      <c r="U21" s="41"/>
      <c r="V21" s="41"/>
      <c r="W21" s="46"/>
      <c r="X21" s="46"/>
      <c r="Y21" s="42"/>
      <c r="Z21" s="46"/>
      <c r="AA21" s="46"/>
      <c r="AB21" s="41"/>
      <c r="AC21" s="41"/>
      <c r="AD21" s="46"/>
      <c r="AE21" s="46"/>
      <c r="AF21" s="42"/>
      <c r="AG21" s="46"/>
      <c r="AH21" s="46"/>
      <c r="AI21" s="42"/>
      <c r="AJ21" s="55"/>
    </row>
    <row r="22" spans="2:37" ht="15" customHeight="1" x14ac:dyDescent="0.35">
      <c r="B22" s="27">
        <f t="shared" si="3"/>
        <v>16</v>
      </c>
      <c r="C22" s="40" t="str">
        <f>CONCATENATE(Liste!B20," ",Liste!C20)</f>
        <v xml:space="preserve"> </v>
      </c>
      <c r="D22" s="5" t="s">
        <v>2</v>
      </c>
      <c r="E22" s="3"/>
      <c r="F22" s="42"/>
      <c r="G22" s="42"/>
      <c r="H22" s="42"/>
      <c r="I22" s="47"/>
      <c r="J22" s="47"/>
      <c r="K22" s="42"/>
      <c r="L22" s="47"/>
      <c r="M22" s="47"/>
      <c r="N22" s="42"/>
      <c r="O22" s="42"/>
      <c r="P22" s="42"/>
      <c r="Q22" s="47"/>
      <c r="R22" s="42"/>
      <c r="S22" s="47"/>
      <c r="T22" s="47"/>
      <c r="U22" s="42"/>
      <c r="V22" s="42"/>
      <c r="W22" s="47"/>
      <c r="X22" s="47"/>
      <c r="Y22" s="42"/>
      <c r="Z22" s="47"/>
      <c r="AA22" s="47"/>
      <c r="AB22" s="42"/>
      <c r="AC22" s="42"/>
      <c r="AD22" s="47"/>
      <c r="AE22" s="47"/>
      <c r="AF22" s="42"/>
      <c r="AG22" s="47"/>
      <c r="AH22" s="47"/>
      <c r="AI22" s="42"/>
      <c r="AJ22" s="56"/>
    </row>
    <row r="23" spans="2:37" ht="15" customHeight="1" x14ac:dyDescent="0.35">
      <c r="B23" s="27">
        <f t="shared" si="3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41"/>
      <c r="G23" s="41"/>
      <c r="H23" s="41"/>
      <c r="I23" s="46"/>
      <c r="J23" s="46"/>
      <c r="K23" s="41"/>
      <c r="L23" s="46"/>
      <c r="M23" s="46"/>
      <c r="N23" s="41"/>
      <c r="O23" s="41"/>
      <c r="P23" s="41"/>
      <c r="Q23" s="46"/>
      <c r="R23" s="41"/>
      <c r="S23" s="46"/>
      <c r="T23" s="46"/>
      <c r="U23" s="41"/>
      <c r="V23" s="41"/>
      <c r="W23" s="46"/>
      <c r="X23" s="46"/>
      <c r="Y23" s="41"/>
      <c r="Z23" s="46"/>
      <c r="AA23" s="46"/>
      <c r="AB23" s="41"/>
      <c r="AC23" s="41"/>
      <c r="AD23" s="46"/>
      <c r="AE23" s="46"/>
      <c r="AF23" s="41"/>
      <c r="AG23" s="46"/>
      <c r="AH23" s="46"/>
      <c r="AI23" s="41"/>
      <c r="AJ23" s="55"/>
    </row>
    <row r="24" spans="2:37" ht="15" customHeight="1" x14ac:dyDescent="0.35">
      <c r="B24" s="27">
        <f t="shared" si="3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42"/>
      <c r="G24" s="42"/>
      <c r="H24" s="42"/>
      <c r="I24" s="47"/>
      <c r="J24" s="47"/>
      <c r="K24" s="42"/>
      <c r="L24" s="47"/>
      <c r="M24" s="47"/>
      <c r="N24" s="42"/>
      <c r="O24" s="42"/>
      <c r="P24" s="42"/>
      <c r="Q24" s="47"/>
      <c r="R24" s="42"/>
      <c r="S24" s="47"/>
      <c r="T24" s="47"/>
      <c r="U24" s="42"/>
      <c r="V24" s="42"/>
      <c r="W24" s="47"/>
      <c r="X24" s="47"/>
      <c r="Y24" s="42"/>
      <c r="Z24" s="47"/>
      <c r="AA24" s="47"/>
      <c r="AB24" s="42"/>
      <c r="AC24" s="42"/>
      <c r="AD24" s="47"/>
      <c r="AE24" s="47"/>
      <c r="AF24" s="42"/>
      <c r="AG24" s="47"/>
      <c r="AH24" s="47"/>
      <c r="AI24" s="42"/>
      <c r="AJ24" s="56"/>
    </row>
    <row r="25" spans="2:37" ht="15" customHeight="1" x14ac:dyDescent="0.35">
      <c r="B25" s="27">
        <f t="shared" si="3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41"/>
      <c r="G25" s="41"/>
      <c r="H25" s="41"/>
      <c r="I25" s="46"/>
      <c r="J25" s="46"/>
      <c r="K25" s="41"/>
      <c r="L25" s="46"/>
      <c r="M25" s="46"/>
      <c r="N25" s="41"/>
      <c r="O25" s="41"/>
      <c r="P25" s="41"/>
      <c r="Q25" s="46"/>
      <c r="R25" s="41"/>
      <c r="S25" s="46"/>
      <c r="T25" s="46"/>
      <c r="U25" s="41"/>
      <c r="V25" s="41"/>
      <c r="W25" s="46"/>
      <c r="X25" s="46"/>
      <c r="Y25" s="41"/>
      <c r="Z25" s="46"/>
      <c r="AA25" s="46"/>
      <c r="AB25" s="41"/>
      <c r="AC25" s="41"/>
      <c r="AD25" s="46"/>
      <c r="AE25" s="46"/>
      <c r="AF25" s="41"/>
      <c r="AG25" s="46"/>
      <c r="AH25" s="46"/>
      <c r="AI25" s="41"/>
      <c r="AJ25" s="55"/>
    </row>
    <row r="26" spans="2:37" ht="15" customHeight="1" x14ac:dyDescent="0.35">
      <c r="B26" s="27">
        <f t="shared" si="3"/>
        <v>20</v>
      </c>
      <c r="C26" s="40" t="str">
        <f>CONCATENATE(Liste!B24," ",Liste!C24)</f>
        <v xml:space="preserve"> </v>
      </c>
      <c r="D26" s="5" t="s">
        <v>2</v>
      </c>
      <c r="E26" s="3"/>
      <c r="F26" s="42"/>
      <c r="G26" s="42"/>
      <c r="H26" s="42"/>
      <c r="I26" s="47"/>
      <c r="J26" s="47"/>
      <c r="K26" s="42"/>
      <c r="L26" s="47"/>
      <c r="M26" s="47"/>
      <c r="N26" s="42"/>
      <c r="O26" s="42"/>
      <c r="P26" s="42"/>
      <c r="Q26" s="47"/>
      <c r="R26" s="42"/>
      <c r="S26" s="47"/>
      <c r="T26" s="47"/>
      <c r="U26" s="42"/>
      <c r="V26" s="42"/>
      <c r="W26" s="47"/>
      <c r="X26" s="47"/>
      <c r="Y26" s="42"/>
      <c r="Z26" s="47"/>
      <c r="AA26" s="47"/>
      <c r="AB26" s="42"/>
      <c r="AC26" s="42"/>
      <c r="AD26" s="47"/>
      <c r="AE26" s="47"/>
      <c r="AF26" s="42"/>
      <c r="AG26" s="47"/>
      <c r="AH26" s="47"/>
      <c r="AI26" s="42"/>
      <c r="AJ26" s="56"/>
    </row>
    <row r="27" spans="2:37" ht="15" customHeight="1" x14ac:dyDescent="0.35">
      <c r="B27" s="27">
        <f t="shared" si="3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41"/>
      <c r="G27" s="41"/>
      <c r="H27" s="41"/>
      <c r="I27" s="46"/>
      <c r="J27" s="46"/>
      <c r="K27" s="41"/>
      <c r="L27" s="46"/>
      <c r="M27" s="46"/>
      <c r="N27" s="41"/>
      <c r="O27" s="41"/>
      <c r="P27" s="41"/>
      <c r="Q27" s="46"/>
      <c r="R27" s="41"/>
      <c r="S27" s="46"/>
      <c r="T27" s="46"/>
      <c r="U27" s="41"/>
      <c r="V27" s="41"/>
      <c r="W27" s="46"/>
      <c r="X27" s="46"/>
      <c r="Y27" s="41"/>
      <c r="Z27" s="46"/>
      <c r="AA27" s="46"/>
      <c r="AB27" s="41"/>
      <c r="AC27" s="41"/>
      <c r="AD27" s="46"/>
      <c r="AE27" s="46"/>
      <c r="AF27" s="41"/>
      <c r="AG27" s="46"/>
      <c r="AH27" s="46"/>
      <c r="AI27" s="41"/>
      <c r="AJ27" s="55"/>
    </row>
    <row r="28" spans="2:37" ht="15" customHeight="1" thickBot="1" x14ac:dyDescent="0.4">
      <c r="B28" s="27">
        <f t="shared" si="3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42"/>
      <c r="G28" s="42"/>
      <c r="H28" s="42"/>
      <c r="I28" s="47"/>
      <c r="J28" s="47"/>
      <c r="K28" s="42"/>
      <c r="L28" s="47"/>
      <c r="M28" s="47"/>
      <c r="N28" s="42"/>
      <c r="O28" s="42"/>
      <c r="P28" s="42"/>
      <c r="Q28" s="47"/>
      <c r="R28" s="42"/>
      <c r="S28" s="47"/>
      <c r="T28" s="47"/>
      <c r="U28" s="42"/>
      <c r="V28" s="42"/>
      <c r="W28" s="47"/>
      <c r="X28" s="47"/>
      <c r="Y28" s="42"/>
      <c r="Z28" s="47"/>
      <c r="AA28" s="47"/>
      <c r="AB28" s="42"/>
      <c r="AC28" s="42"/>
      <c r="AD28" s="47"/>
      <c r="AE28" s="47"/>
      <c r="AF28" s="42"/>
      <c r="AG28" s="47"/>
      <c r="AH28" s="47"/>
      <c r="AI28" s="42"/>
      <c r="AJ28" s="56"/>
    </row>
    <row r="29" spans="2:37" ht="15" customHeight="1" x14ac:dyDescent="0.35">
      <c r="B29" s="27">
        <f t="shared" si="3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41"/>
      <c r="G29" s="41"/>
      <c r="H29" s="41"/>
      <c r="I29" s="46"/>
      <c r="J29" s="46"/>
      <c r="K29" s="41"/>
      <c r="L29" s="46"/>
      <c r="M29" s="46"/>
      <c r="N29" s="41"/>
      <c r="O29" s="41"/>
      <c r="P29" s="41"/>
      <c r="Q29" s="46"/>
      <c r="R29" s="41"/>
      <c r="S29" s="46"/>
      <c r="T29" s="46"/>
      <c r="U29" s="41"/>
      <c r="V29" s="41"/>
      <c r="W29" s="46"/>
      <c r="X29" s="46"/>
      <c r="Y29" s="41"/>
      <c r="Z29" s="46"/>
      <c r="AA29" s="46"/>
      <c r="AB29" s="41"/>
      <c r="AC29" s="41"/>
      <c r="AD29" s="46"/>
      <c r="AE29" s="46"/>
      <c r="AF29" s="41"/>
      <c r="AG29" s="46"/>
      <c r="AH29" s="46"/>
      <c r="AI29" s="41"/>
      <c r="AJ29" s="55"/>
    </row>
    <row r="30" spans="2:37" ht="15" customHeight="1" thickBot="1" x14ac:dyDescent="0.4">
      <c r="B30" s="27">
        <f t="shared" si="3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42"/>
      <c r="G30" s="42"/>
      <c r="H30" s="42"/>
      <c r="I30" s="47"/>
      <c r="J30" s="47"/>
      <c r="K30" s="42"/>
      <c r="L30" s="47"/>
      <c r="M30" s="47"/>
      <c r="N30" s="42"/>
      <c r="O30" s="42"/>
      <c r="P30" s="42"/>
      <c r="Q30" s="47"/>
      <c r="R30" s="42"/>
      <c r="S30" s="47"/>
      <c r="T30" s="47"/>
      <c r="U30" s="42"/>
      <c r="V30" s="42"/>
      <c r="W30" s="47"/>
      <c r="X30" s="47"/>
      <c r="Y30" s="42"/>
      <c r="Z30" s="47"/>
      <c r="AA30" s="47"/>
      <c r="AB30" s="42"/>
      <c r="AC30" s="42"/>
      <c r="AD30" s="47"/>
      <c r="AE30" s="47"/>
      <c r="AF30" s="42"/>
      <c r="AG30" s="47"/>
      <c r="AH30" s="47"/>
      <c r="AI30" s="42"/>
      <c r="AJ30" s="56"/>
    </row>
    <row r="31" spans="2:37" ht="15" customHeight="1" x14ac:dyDescent="0.35">
      <c r="B31" s="27">
        <f t="shared" si="3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41"/>
      <c r="G31" s="41"/>
      <c r="H31" s="41"/>
      <c r="I31" s="46"/>
      <c r="J31" s="46"/>
      <c r="K31" s="41"/>
      <c r="L31" s="46"/>
      <c r="M31" s="46"/>
      <c r="N31" s="41"/>
      <c r="O31" s="41"/>
      <c r="P31" s="41"/>
      <c r="Q31" s="46"/>
      <c r="R31" s="41"/>
      <c r="S31" s="46"/>
      <c r="T31" s="46"/>
      <c r="U31" s="41"/>
      <c r="V31" s="41"/>
      <c r="W31" s="46"/>
      <c r="X31" s="46"/>
      <c r="Y31" s="41"/>
      <c r="Z31" s="46"/>
      <c r="AA31" s="46"/>
      <c r="AB31" s="41"/>
      <c r="AC31" s="41"/>
      <c r="AD31" s="46"/>
      <c r="AE31" s="46"/>
      <c r="AF31" s="41"/>
      <c r="AG31" s="46"/>
      <c r="AH31" s="46"/>
      <c r="AI31" s="41"/>
      <c r="AJ31" s="55"/>
    </row>
    <row r="32" spans="2:37" s="8" customFormat="1" ht="15" customHeight="1" thickBot="1" x14ac:dyDescent="0.4">
      <c r="B32" s="27">
        <f t="shared" si="3"/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42"/>
      <c r="G32" s="42"/>
      <c r="H32" s="42"/>
      <c r="I32" s="47"/>
      <c r="J32" s="47"/>
      <c r="K32" s="42"/>
      <c r="L32" s="47"/>
      <c r="M32" s="47"/>
      <c r="N32" s="42"/>
      <c r="O32" s="42"/>
      <c r="P32" s="42"/>
      <c r="Q32" s="47"/>
      <c r="R32" s="42"/>
      <c r="S32" s="47"/>
      <c r="T32" s="47"/>
      <c r="U32" s="42"/>
      <c r="V32" s="42"/>
      <c r="W32" s="47"/>
      <c r="X32" s="47"/>
      <c r="Y32" s="42"/>
      <c r="Z32" s="47"/>
      <c r="AA32" s="47"/>
      <c r="AB32" s="42"/>
      <c r="AC32" s="42"/>
      <c r="AD32" s="47"/>
      <c r="AE32" s="47"/>
      <c r="AF32" s="42"/>
      <c r="AG32" s="47"/>
      <c r="AH32" s="47"/>
      <c r="AI32" s="42"/>
      <c r="AJ32" s="56"/>
    </row>
    <row r="33" spans="2:36" s="8" customFormat="1" ht="15" customHeight="1" x14ac:dyDescent="0.35">
      <c r="B33" s="27">
        <f t="shared" si="3"/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41"/>
      <c r="G33" s="41"/>
      <c r="H33" s="41"/>
      <c r="I33" s="46"/>
      <c r="J33" s="46"/>
      <c r="K33" s="41"/>
      <c r="L33" s="46"/>
      <c r="M33" s="46"/>
      <c r="N33" s="41"/>
      <c r="O33" s="41"/>
      <c r="P33" s="41"/>
      <c r="Q33" s="46"/>
      <c r="R33" s="41"/>
      <c r="S33" s="46"/>
      <c r="T33" s="46"/>
      <c r="U33" s="41"/>
      <c r="V33" s="41"/>
      <c r="W33" s="46"/>
      <c r="X33" s="46"/>
      <c r="Y33" s="41"/>
      <c r="Z33" s="46"/>
      <c r="AA33" s="46"/>
      <c r="AB33" s="41"/>
      <c r="AC33" s="41"/>
      <c r="AD33" s="46"/>
      <c r="AE33" s="46"/>
      <c r="AF33" s="41"/>
      <c r="AG33" s="46"/>
      <c r="AH33" s="46"/>
      <c r="AI33" s="41"/>
      <c r="AJ33" s="55"/>
    </row>
    <row r="34" spans="2:36" s="8" customFormat="1" ht="15" customHeight="1" thickBot="1" x14ac:dyDescent="0.4">
      <c r="B34" s="27">
        <f t="shared" si="3"/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42"/>
      <c r="G34" s="42"/>
      <c r="H34" s="42"/>
      <c r="I34" s="47"/>
      <c r="J34" s="47"/>
      <c r="K34" s="42"/>
      <c r="L34" s="47"/>
      <c r="M34" s="47"/>
      <c r="N34" s="42"/>
      <c r="O34" s="42"/>
      <c r="P34" s="42"/>
      <c r="Q34" s="47"/>
      <c r="R34" s="42"/>
      <c r="S34" s="47"/>
      <c r="T34" s="47"/>
      <c r="U34" s="42"/>
      <c r="V34" s="42"/>
      <c r="W34" s="47"/>
      <c r="X34" s="47"/>
      <c r="Y34" s="42"/>
      <c r="Z34" s="47"/>
      <c r="AA34" s="47"/>
      <c r="AB34" s="42"/>
      <c r="AC34" s="42"/>
      <c r="AD34" s="47"/>
      <c r="AE34" s="47"/>
      <c r="AF34" s="42"/>
      <c r="AG34" s="47"/>
      <c r="AH34" s="47"/>
      <c r="AI34" s="42"/>
      <c r="AJ34" s="56"/>
    </row>
    <row r="35" spans="2:36" s="8" customFormat="1" ht="15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41"/>
      <c r="G35" s="41"/>
      <c r="H35" s="41"/>
      <c r="I35" s="46"/>
      <c r="J35" s="46"/>
      <c r="K35" s="41"/>
      <c r="L35" s="46"/>
      <c r="M35" s="46"/>
      <c r="N35" s="41"/>
      <c r="O35" s="41"/>
      <c r="P35" s="41"/>
      <c r="Q35" s="46"/>
      <c r="R35" s="41"/>
      <c r="S35" s="46"/>
      <c r="T35" s="46"/>
      <c r="U35" s="41"/>
      <c r="V35" s="41"/>
      <c r="W35" s="46"/>
      <c r="X35" s="46"/>
      <c r="Y35" s="41"/>
      <c r="Z35" s="46"/>
      <c r="AA35" s="46"/>
      <c r="AB35" s="41"/>
      <c r="AC35" s="41"/>
      <c r="AD35" s="46"/>
      <c r="AE35" s="46"/>
      <c r="AF35" s="41"/>
      <c r="AG35" s="46"/>
      <c r="AH35" s="46"/>
      <c r="AI35" s="41"/>
      <c r="AJ35" s="55"/>
    </row>
    <row r="36" spans="2:36" s="8" customFormat="1" ht="15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42"/>
      <c r="G36" s="42"/>
      <c r="H36" s="42"/>
      <c r="I36" s="47"/>
      <c r="J36" s="47"/>
      <c r="K36" s="42"/>
      <c r="L36" s="47"/>
      <c r="M36" s="47"/>
      <c r="N36" s="42"/>
      <c r="O36" s="42"/>
      <c r="P36" s="42"/>
      <c r="Q36" s="47"/>
      <c r="R36" s="42"/>
      <c r="S36" s="47"/>
      <c r="T36" s="47"/>
      <c r="U36" s="42"/>
      <c r="V36" s="42"/>
      <c r="W36" s="47"/>
      <c r="X36" s="47"/>
      <c r="Y36" s="42"/>
      <c r="Z36" s="47"/>
      <c r="AA36" s="47"/>
      <c r="AB36" s="42"/>
      <c r="AC36" s="42"/>
      <c r="AD36" s="47"/>
      <c r="AE36" s="47"/>
      <c r="AF36" s="42"/>
      <c r="AG36" s="47"/>
      <c r="AH36" s="47"/>
      <c r="AI36" s="42"/>
      <c r="AJ36" s="56"/>
    </row>
    <row r="37" spans="2:36" ht="18" customHeight="1" x14ac:dyDescent="0.35">
      <c r="C37" s="18" t="str">
        <f>"   I : absence le matin"</f>
        <v xml:space="preserve">   I : absence le matin</v>
      </c>
      <c r="D37" s="15"/>
      <c r="E37" s="15"/>
      <c r="F37" s="62" t="s">
        <v>26</v>
      </c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4"/>
      <c r="S37" s="133">
        <f>Liste!D35</f>
        <v>2</v>
      </c>
      <c r="T37" s="134"/>
      <c r="U37" s="135"/>
      <c r="V37" s="70"/>
      <c r="W37" s="71" t="s">
        <v>22</v>
      </c>
      <c r="X37" s="63"/>
      <c r="Y37" s="63"/>
      <c r="Z37" s="63"/>
      <c r="AA37" s="63"/>
      <c r="AB37" s="63"/>
      <c r="AC37" s="63"/>
      <c r="AD37" s="63"/>
      <c r="AE37" s="63"/>
      <c r="AF37" s="64"/>
      <c r="AG37" s="133">
        <f>2*AK16+AK17+AK18</f>
        <v>0</v>
      </c>
      <c r="AH37" s="134"/>
      <c r="AI37" s="135"/>
      <c r="AJ37" s="92" t="str">
        <f>Liste!B2</f>
        <v>Signature du directeur</v>
      </c>
    </row>
    <row r="38" spans="2:36" ht="18" customHeight="1" x14ac:dyDescent="0.35">
      <c r="C38" s="19" t="str">
        <f>"  - : absence l'après-midi"</f>
        <v xml:space="preserve">  - : absence l'après-midi</v>
      </c>
      <c r="D38" s="15"/>
      <c r="E38" s="15"/>
      <c r="F38" s="65" t="s">
        <v>24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66"/>
      <c r="S38" s="126">
        <f>SUM(F5:AI5)</f>
        <v>28</v>
      </c>
      <c r="T38" s="134"/>
      <c r="U38" s="135"/>
      <c r="V38" s="34"/>
      <c r="W38" s="16" t="s">
        <v>27</v>
      </c>
      <c r="X38" s="15"/>
      <c r="Y38" s="15"/>
      <c r="Z38" s="15"/>
      <c r="AA38" s="15"/>
      <c r="AB38" s="15"/>
      <c r="AC38" s="15"/>
      <c r="AD38" s="15"/>
      <c r="AE38" s="15"/>
      <c r="AF38" s="66"/>
      <c r="AG38" s="133">
        <f>S39-AG37</f>
        <v>56</v>
      </c>
      <c r="AH38" s="134"/>
      <c r="AI38" s="135"/>
      <c r="AJ38" s="61"/>
    </row>
    <row r="39" spans="2:36" ht="18" customHeight="1" x14ac:dyDescent="0.35">
      <c r="C39" s="20" t="str">
        <f>" + : absence la journée"</f>
        <v xml:space="preserve"> + : absence la journée</v>
      </c>
      <c r="D39" s="15"/>
      <c r="E39" s="15"/>
      <c r="F39" s="67" t="s">
        <v>25</v>
      </c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9"/>
      <c r="S39" s="133">
        <f>S37*S38</f>
        <v>56</v>
      </c>
      <c r="T39" s="134"/>
      <c r="U39" s="135"/>
      <c r="V39" s="72"/>
      <c r="W39" s="73" t="s">
        <v>23</v>
      </c>
      <c r="X39" s="68"/>
      <c r="Y39" s="68"/>
      <c r="Z39" s="68"/>
      <c r="AA39" s="68"/>
      <c r="AB39" s="68"/>
      <c r="AC39" s="68"/>
      <c r="AD39" s="68"/>
      <c r="AE39" s="68"/>
      <c r="AF39" s="69"/>
      <c r="AG39" s="148">
        <f>AG38/S39</f>
        <v>1</v>
      </c>
      <c r="AH39" s="149"/>
      <c r="AI39" s="150"/>
      <c r="AJ39" s="60"/>
    </row>
    <row r="40" spans="2:36" x14ac:dyDescent="0.35">
      <c r="C40" s="8"/>
    </row>
  </sheetData>
  <sheetProtection selectLockedCells="1"/>
  <mergeCells count="10">
    <mergeCell ref="C2:W2"/>
    <mergeCell ref="AG2:AJ2"/>
    <mergeCell ref="C4:C6"/>
    <mergeCell ref="AJ4:AJ6"/>
    <mergeCell ref="S39:U39"/>
    <mergeCell ref="AG39:AI39"/>
    <mergeCell ref="S37:U37"/>
    <mergeCell ref="AG37:AI37"/>
    <mergeCell ref="S38:U38"/>
    <mergeCell ref="AG38:AI38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indexed="43"/>
  </sheetPr>
  <dimension ref="A1:AX40"/>
  <sheetViews>
    <sheetView showGridLines="0" showRowColHeaders="0" showZeros="0" showOutlineSymbols="0" zoomScale="130" zoomScaleNormal="130" workbookViewId="0">
      <pane xSplit="5" ySplit="6" topLeftCell="G31" activePane="bottomRight" state="frozen"/>
      <selection activeCell="B2" sqref="B2:D2"/>
      <selection pane="topRight" activeCell="B2" sqref="B2:D2"/>
      <selection pane="bottomLeft" activeCell="B2" sqref="B2:D2"/>
      <selection pane="bottomRight" activeCell="G7" sqref="G7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9" width="2.88671875" style="1" customWidth="1"/>
    <col min="20" max="20" width="3.109375" style="1" customWidth="1"/>
    <col min="21" max="36" width="2.88671875" style="1" customWidth="1"/>
    <col min="37" max="37" width="2.88671875" style="1" hidden="1" customWidth="1"/>
    <col min="38" max="38" width="24.77734375" style="1" customWidth="1"/>
    <col min="39" max="39" width="32.88671875" style="1" hidden="1" customWidth="1"/>
    <col min="40" max="43" width="11.44140625" style="1" hidden="1" customWidth="1"/>
    <col min="44" max="47" width="3.5546875" style="1" hidden="1" customWidth="1"/>
    <col min="48" max="50" width="5" style="1" hidden="1" customWidth="1"/>
    <col min="51" max="55" width="0" style="1" hidden="1" customWidth="1"/>
    <col min="56" max="16384" width="11.44140625" style="1"/>
  </cols>
  <sheetData>
    <row r="1" spans="1:48" ht="30" customHeight="1" x14ac:dyDescent="0.35"/>
    <row r="2" spans="1:48" ht="20.399999999999999" customHeight="1" x14ac:dyDescent="0.35">
      <c r="A2" s="2"/>
      <c r="B2" s="25"/>
      <c r="C2" s="147" t="str">
        <f>Liste!B1</f>
        <v>CM1 M. ou Mme ……… Année scolaire 2019 - 2020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90"/>
      <c r="Y2" s="90"/>
      <c r="Z2" s="91"/>
      <c r="AA2" s="91"/>
      <c r="AB2" s="91"/>
      <c r="AC2" s="91"/>
      <c r="AD2" s="91"/>
      <c r="AE2" s="91"/>
      <c r="AF2" s="91"/>
      <c r="AG2" s="136" t="s">
        <v>29</v>
      </c>
      <c r="AH2" s="136"/>
      <c r="AI2" s="136"/>
      <c r="AJ2" s="136"/>
      <c r="AK2" s="136"/>
      <c r="AL2" s="136"/>
      <c r="AM2" s="17">
        <f>DATE(2011,9,1)</f>
        <v>40787</v>
      </c>
      <c r="AN2" s="11"/>
      <c r="AR2" s="1" t="s">
        <v>16</v>
      </c>
      <c r="AS2" s="1" t="s">
        <v>17</v>
      </c>
      <c r="AU2" s="1" t="s">
        <v>18</v>
      </c>
      <c r="AV2" s="1" t="s">
        <v>19</v>
      </c>
    </row>
    <row r="3" spans="1:48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17">
        <f>DATE(2011,10,1)</f>
        <v>40817</v>
      </c>
      <c r="AN3" s="14"/>
    </row>
    <row r="4" spans="1:48" ht="16.5" customHeight="1" thickBot="1" x14ac:dyDescent="0.4">
      <c r="C4" s="137" t="s">
        <v>15</v>
      </c>
      <c r="F4" s="30"/>
      <c r="G4" s="10" t="str">
        <f>"L"</f>
        <v>L</v>
      </c>
      <c r="H4" s="10" t="str">
        <f>"M"</f>
        <v>M</v>
      </c>
      <c r="I4" s="30" t="s">
        <v>2</v>
      </c>
      <c r="J4" s="10" t="str">
        <f>"J"</f>
        <v>J</v>
      </c>
      <c r="K4" s="10" t="str">
        <f>"V"</f>
        <v>V</v>
      </c>
      <c r="L4" s="30" t="s">
        <v>2</v>
      </c>
      <c r="M4" s="30"/>
      <c r="N4" s="10" t="str">
        <f>"L"</f>
        <v>L</v>
      </c>
      <c r="O4" s="10" t="str">
        <f>"M"</f>
        <v>M</v>
      </c>
      <c r="P4" s="30" t="s">
        <v>2</v>
      </c>
      <c r="Q4" s="10" t="str">
        <f>"J"</f>
        <v>J</v>
      </c>
      <c r="R4" s="10" t="str">
        <f>"V"</f>
        <v>V</v>
      </c>
      <c r="S4" s="30" t="s">
        <v>2</v>
      </c>
      <c r="T4" s="30"/>
      <c r="U4" s="10" t="str">
        <f>"L"</f>
        <v>L</v>
      </c>
      <c r="V4" s="10" t="str">
        <f>"M"</f>
        <v>M</v>
      </c>
      <c r="W4" s="30" t="s">
        <v>2</v>
      </c>
      <c r="X4" s="10" t="str">
        <f>"J"</f>
        <v>J</v>
      </c>
      <c r="Y4" s="10" t="str">
        <f>"V"</f>
        <v>V</v>
      </c>
      <c r="Z4" s="30"/>
      <c r="AA4" s="30" t="s">
        <v>2</v>
      </c>
      <c r="AB4" s="30"/>
      <c r="AC4" s="30" t="s">
        <v>2</v>
      </c>
      <c r="AD4" s="30"/>
      <c r="AE4" s="30" t="s">
        <v>2</v>
      </c>
      <c r="AF4" s="30"/>
      <c r="AG4" s="30"/>
      <c r="AH4" s="30" t="s">
        <v>2</v>
      </c>
      <c r="AI4" s="30" t="s">
        <v>2</v>
      </c>
      <c r="AJ4" s="30" t="s">
        <v>2</v>
      </c>
      <c r="AK4" s="30"/>
      <c r="AL4" s="130" t="s">
        <v>21</v>
      </c>
      <c r="AM4" s="17">
        <f>DATE(2011,11,1)</f>
        <v>40848</v>
      </c>
    </row>
    <row r="5" spans="1:48" ht="10.5" hidden="1" customHeight="1" thickBot="1" x14ac:dyDescent="0.4">
      <c r="C5" s="138"/>
      <c r="F5" s="31">
        <f t="shared" ref="F5:O5" si="0">IF(OR(F4="L",F4="M",F4="J",F4="V"),2,0)</f>
        <v>0</v>
      </c>
      <c r="G5" s="13">
        <f t="shared" si="0"/>
        <v>2</v>
      </c>
      <c r="H5" s="13">
        <f t="shared" si="0"/>
        <v>2</v>
      </c>
      <c r="I5" s="31">
        <f t="shared" si="0"/>
        <v>0</v>
      </c>
      <c r="J5" s="13">
        <f t="shared" si="0"/>
        <v>2</v>
      </c>
      <c r="K5" s="13">
        <f t="shared" si="0"/>
        <v>2</v>
      </c>
      <c r="L5" s="31">
        <f t="shared" si="0"/>
        <v>0</v>
      </c>
      <c r="M5" s="31">
        <f t="shared" si="0"/>
        <v>0</v>
      </c>
      <c r="N5" s="13">
        <f t="shared" si="0"/>
        <v>2</v>
      </c>
      <c r="O5" s="13">
        <f t="shared" si="0"/>
        <v>2</v>
      </c>
      <c r="P5" s="31">
        <f>IF(OR(P4="L",P4="M",P4="J",P4="V"),2,0)</f>
        <v>0</v>
      </c>
      <c r="Q5" s="13">
        <f t="shared" ref="Q5:V5" si="1">IF(OR(Q4="L",Q4="M",Q4="J",Q4="V"),2,0)</f>
        <v>2</v>
      </c>
      <c r="R5" s="13">
        <f t="shared" si="1"/>
        <v>2</v>
      </c>
      <c r="S5" s="31">
        <f t="shared" si="1"/>
        <v>0</v>
      </c>
      <c r="T5" s="31">
        <f t="shared" si="1"/>
        <v>0</v>
      </c>
      <c r="U5" s="13">
        <f t="shared" si="1"/>
        <v>2</v>
      </c>
      <c r="V5" s="13">
        <f t="shared" si="1"/>
        <v>2</v>
      </c>
      <c r="W5" s="31">
        <f>IF(OR(W4="L",W4="M",W4="J",W4="V"),2,0)</f>
        <v>0</v>
      </c>
      <c r="X5" s="13">
        <f>IF(OR(X4="L",X4="M",X4="J",X4="V"),2,0)</f>
        <v>2</v>
      </c>
      <c r="Y5" s="13">
        <f>IF(OR(Y4="L",Y4="M",Y4="J",Y4="V"),2,0)</f>
        <v>2</v>
      </c>
      <c r="Z5" s="31">
        <f t="shared" ref="Z5:AF5" si="2">IF(OR(Z4="L",Z4="M",Z4="J",Z4="V"),2,0)</f>
        <v>0</v>
      </c>
      <c r="AA5" s="31">
        <f t="shared" si="2"/>
        <v>0</v>
      </c>
      <c r="AB5" s="31">
        <f t="shared" si="2"/>
        <v>0</v>
      </c>
      <c r="AC5" s="31">
        <f t="shared" si="2"/>
        <v>0</v>
      </c>
      <c r="AD5" s="31">
        <f t="shared" si="2"/>
        <v>0</v>
      </c>
      <c r="AE5" s="31">
        <f t="shared" si="2"/>
        <v>0</v>
      </c>
      <c r="AF5" s="31">
        <f t="shared" si="2"/>
        <v>0</v>
      </c>
      <c r="AG5" s="31">
        <f>IF(OR(AG4="L",AG4="M",AG4="J",AG4="V"),2,0)</f>
        <v>0</v>
      </c>
      <c r="AH5" s="31">
        <f>IF(OR(AH4="L",AH4="M",AH4="J",AH4="V"),2,0)</f>
        <v>0</v>
      </c>
      <c r="AI5" s="31">
        <f>IF(OR(AI4="L",AI4="M",AI4="J",AI4="V"),2,0)</f>
        <v>0</v>
      </c>
      <c r="AJ5" s="31">
        <f>IF(OR(AJ4="L",AJ4="M",AJ4="J",AJ4="V"),2,0)</f>
        <v>0</v>
      </c>
      <c r="AK5" s="31">
        <f>IF(OR(AK4="L",AK4="M",AK4="J",AK4="V"),2,0)</f>
        <v>0</v>
      </c>
      <c r="AL5" s="131"/>
      <c r="AM5" s="4"/>
    </row>
    <row r="6" spans="1:48" ht="16.5" customHeight="1" thickBot="1" x14ac:dyDescent="0.4">
      <c r="C6" s="139"/>
      <c r="D6" s="9" t="s">
        <v>0</v>
      </c>
      <c r="E6" s="9"/>
      <c r="F6" s="32">
        <f t="shared" ref="F6:AJ6" si="3">E6+1</f>
        <v>1</v>
      </c>
      <c r="G6" s="12">
        <f t="shared" si="3"/>
        <v>2</v>
      </c>
      <c r="H6" s="12">
        <f t="shared" si="3"/>
        <v>3</v>
      </c>
      <c r="I6" s="32">
        <f t="shared" si="3"/>
        <v>4</v>
      </c>
      <c r="J6" s="12">
        <f t="shared" si="3"/>
        <v>5</v>
      </c>
      <c r="K6" s="12">
        <f t="shared" si="3"/>
        <v>6</v>
      </c>
      <c r="L6" s="32">
        <f t="shared" si="3"/>
        <v>7</v>
      </c>
      <c r="M6" s="32">
        <f t="shared" si="3"/>
        <v>8</v>
      </c>
      <c r="N6" s="12">
        <f t="shared" si="3"/>
        <v>9</v>
      </c>
      <c r="O6" s="12">
        <f t="shared" si="3"/>
        <v>10</v>
      </c>
      <c r="P6" s="32">
        <f t="shared" si="3"/>
        <v>11</v>
      </c>
      <c r="Q6" s="12">
        <f t="shared" si="3"/>
        <v>12</v>
      </c>
      <c r="R6" s="12">
        <f t="shared" si="3"/>
        <v>13</v>
      </c>
      <c r="S6" s="32">
        <f t="shared" si="3"/>
        <v>14</v>
      </c>
      <c r="T6" s="32">
        <f t="shared" si="3"/>
        <v>15</v>
      </c>
      <c r="U6" s="12">
        <f t="shared" si="3"/>
        <v>16</v>
      </c>
      <c r="V6" s="12">
        <f t="shared" si="3"/>
        <v>17</v>
      </c>
      <c r="W6" s="32">
        <f t="shared" si="3"/>
        <v>18</v>
      </c>
      <c r="X6" s="12">
        <f t="shared" si="3"/>
        <v>19</v>
      </c>
      <c r="Y6" s="12">
        <f t="shared" si="3"/>
        <v>20</v>
      </c>
      <c r="Z6" s="32">
        <f t="shared" si="3"/>
        <v>21</v>
      </c>
      <c r="AA6" s="32">
        <f t="shared" si="3"/>
        <v>22</v>
      </c>
      <c r="AB6" s="32">
        <f t="shared" si="3"/>
        <v>23</v>
      </c>
      <c r="AC6" s="32">
        <f t="shared" si="3"/>
        <v>24</v>
      </c>
      <c r="AD6" s="32">
        <f t="shared" si="3"/>
        <v>25</v>
      </c>
      <c r="AE6" s="32">
        <f t="shared" si="3"/>
        <v>26</v>
      </c>
      <c r="AF6" s="32">
        <f t="shared" si="3"/>
        <v>27</v>
      </c>
      <c r="AG6" s="32">
        <f t="shared" si="3"/>
        <v>28</v>
      </c>
      <c r="AH6" s="32">
        <f t="shared" si="3"/>
        <v>29</v>
      </c>
      <c r="AI6" s="32">
        <f t="shared" si="3"/>
        <v>30</v>
      </c>
      <c r="AJ6" s="32">
        <f t="shared" si="3"/>
        <v>31</v>
      </c>
      <c r="AK6" s="32" t="s">
        <v>2</v>
      </c>
      <c r="AL6" s="132"/>
      <c r="AM6" s="17">
        <f>DATE(2011,12,1)</f>
        <v>40878</v>
      </c>
    </row>
    <row r="7" spans="1:48" ht="15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41"/>
      <c r="G7" s="46"/>
      <c r="H7" s="46"/>
      <c r="I7" s="41"/>
      <c r="J7" s="46"/>
      <c r="K7" s="46"/>
      <c r="L7" s="41"/>
      <c r="M7" s="41"/>
      <c r="N7" s="46"/>
      <c r="O7" s="46"/>
      <c r="P7" s="41"/>
      <c r="Q7" s="46"/>
      <c r="R7" s="46"/>
      <c r="S7" s="41"/>
      <c r="T7" s="41"/>
      <c r="U7" s="46"/>
      <c r="V7" s="46"/>
      <c r="W7" s="41"/>
      <c r="X7" s="46"/>
      <c r="Y7" s="46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51"/>
      <c r="AM7" s="17">
        <f>DATE(2012,1,1)</f>
        <v>40909</v>
      </c>
    </row>
    <row r="8" spans="1:48" ht="15" customHeight="1" x14ac:dyDescent="0.35">
      <c r="B8" s="27">
        <f t="shared" ref="B8:B32" si="4">B7+1</f>
        <v>2</v>
      </c>
      <c r="C8" s="40" t="str">
        <f>CONCATENATE(Liste!B6," ",Liste!C6)</f>
        <v>Nom2 Prénom2</v>
      </c>
      <c r="D8" s="5">
        <v>90</v>
      </c>
      <c r="E8" s="3"/>
      <c r="F8" s="42"/>
      <c r="G8" s="47"/>
      <c r="H8" s="47"/>
      <c r="I8" s="42"/>
      <c r="J8" s="47"/>
      <c r="K8" s="47"/>
      <c r="L8" s="42"/>
      <c r="M8" s="42"/>
      <c r="N8" s="47"/>
      <c r="O8" s="47"/>
      <c r="P8" s="42"/>
      <c r="Q8" s="47"/>
      <c r="R8" s="47"/>
      <c r="S8" s="42"/>
      <c r="T8" s="42"/>
      <c r="U8" s="47"/>
      <c r="V8" s="47"/>
      <c r="W8" s="42"/>
      <c r="X8" s="47"/>
      <c r="Y8" s="47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52"/>
      <c r="AM8" s="17">
        <f>DATE(2012,2,1)</f>
        <v>40940</v>
      </c>
    </row>
    <row r="9" spans="1:48" ht="15" customHeight="1" x14ac:dyDescent="0.35">
      <c r="B9" s="27">
        <f t="shared" si="4"/>
        <v>3</v>
      </c>
      <c r="C9" s="21" t="str">
        <f>CONCATENATE(Liste!B7," ",Liste!C7)</f>
        <v xml:space="preserve"> </v>
      </c>
      <c r="D9" s="22" t="s">
        <v>2</v>
      </c>
      <c r="E9" s="23"/>
      <c r="F9" s="41"/>
      <c r="G9" s="46"/>
      <c r="H9" s="46"/>
      <c r="I9" s="41"/>
      <c r="J9" s="46"/>
      <c r="K9" s="46"/>
      <c r="L9" s="41"/>
      <c r="M9" s="41"/>
      <c r="N9" s="46"/>
      <c r="O9" s="46"/>
      <c r="P9" s="41"/>
      <c r="Q9" s="46"/>
      <c r="R9" s="46"/>
      <c r="S9" s="41"/>
      <c r="T9" s="41"/>
      <c r="U9" s="46"/>
      <c r="V9" s="46"/>
      <c r="W9" s="41"/>
      <c r="X9" s="46"/>
      <c r="Y9" s="46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51"/>
      <c r="AM9" s="17">
        <f>DATE(2012,3,1)</f>
        <v>40969</v>
      </c>
    </row>
    <row r="10" spans="1:48" ht="15" customHeight="1" x14ac:dyDescent="0.35">
      <c r="B10" s="27">
        <f t="shared" si="4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42"/>
      <c r="G10" s="47"/>
      <c r="H10" s="47"/>
      <c r="I10" s="42"/>
      <c r="J10" s="47"/>
      <c r="K10" s="47"/>
      <c r="L10" s="42"/>
      <c r="M10" s="42"/>
      <c r="N10" s="47"/>
      <c r="O10" s="47"/>
      <c r="P10" s="42"/>
      <c r="Q10" s="47"/>
      <c r="R10" s="47"/>
      <c r="S10" s="42"/>
      <c r="T10" s="42"/>
      <c r="U10" s="47"/>
      <c r="V10" s="47"/>
      <c r="W10" s="42"/>
      <c r="X10" s="47"/>
      <c r="Y10" s="47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52"/>
      <c r="AM10" s="17">
        <f>DATE(2012,4,1)</f>
        <v>41000</v>
      </c>
    </row>
    <row r="11" spans="1:48" ht="15" customHeight="1" x14ac:dyDescent="0.35">
      <c r="B11" s="27">
        <f t="shared" si="4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41"/>
      <c r="G11" s="46"/>
      <c r="H11" s="46"/>
      <c r="I11" s="41"/>
      <c r="J11" s="46"/>
      <c r="K11" s="46"/>
      <c r="L11" s="41"/>
      <c r="M11" s="41"/>
      <c r="N11" s="46"/>
      <c r="O11" s="46"/>
      <c r="P11" s="41"/>
      <c r="Q11" s="46"/>
      <c r="R11" s="46"/>
      <c r="S11" s="41"/>
      <c r="T11" s="41"/>
      <c r="U11" s="46"/>
      <c r="V11" s="46"/>
      <c r="W11" s="41"/>
      <c r="X11" s="46"/>
      <c r="Y11" s="46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51"/>
      <c r="AM11" s="17">
        <f>DATE(2012,5,1)</f>
        <v>41030</v>
      </c>
    </row>
    <row r="12" spans="1:48" ht="15" customHeight="1" x14ac:dyDescent="0.35">
      <c r="B12" s="27">
        <f t="shared" si="4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42"/>
      <c r="G12" s="47"/>
      <c r="H12" s="47"/>
      <c r="I12" s="42"/>
      <c r="J12" s="47"/>
      <c r="K12" s="47"/>
      <c r="L12" s="42"/>
      <c r="M12" s="42"/>
      <c r="N12" s="47"/>
      <c r="O12" s="47"/>
      <c r="P12" s="42"/>
      <c r="Q12" s="47"/>
      <c r="R12" s="47"/>
      <c r="S12" s="42"/>
      <c r="T12" s="42"/>
      <c r="U12" s="47"/>
      <c r="V12" s="47"/>
      <c r="W12" s="42"/>
      <c r="X12" s="47"/>
      <c r="Y12" s="47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52"/>
      <c r="AM12" s="17">
        <f>DATE(2012,6,1)</f>
        <v>41061</v>
      </c>
    </row>
    <row r="13" spans="1:48" ht="15" customHeight="1" x14ac:dyDescent="0.35">
      <c r="B13" s="27">
        <f t="shared" si="4"/>
        <v>7</v>
      </c>
      <c r="C13" s="21" t="str">
        <f>CONCATENATE(Liste!B11," ",Liste!C11)</f>
        <v xml:space="preserve"> </v>
      </c>
      <c r="D13" s="22" t="s">
        <v>2</v>
      </c>
      <c r="E13" s="23"/>
      <c r="F13" s="41"/>
      <c r="G13" s="46"/>
      <c r="H13" s="46"/>
      <c r="I13" s="41"/>
      <c r="J13" s="46"/>
      <c r="K13" s="46"/>
      <c r="L13" s="41"/>
      <c r="M13" s="41"/>
      <c r="N13" s="46"/>
      <c r="O13" s="46"/>
      <c r="P13" s="41"/>
      <c r="Q13" s="46"/>
      <c r="R13" s="46"/>
      <c r="S13" s="41"/>
      <c r="T13" s="41"/>
      <c r="U13" s="46"/>
      <c r="V13" s="46"/>
      <c r="W13" s="41"/>
      <c r="X13" s="46"/>
      <c r="Y13" s="46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51"/>
      <c r="AM13" s="17">
        <f>DATE(2012,7,1)</f>
        <v>41091</v>
      </c>
    </row>
    <row r="14" spans="1:48" ht="15" customHeight="1" x14ac:dyDescent="0.35">
      <c r="B14" s="27">
        <f t="shared" si="4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42"/>
      <c r="G14" s="47"/>
      <c r="H14" s="47"/>
      <c r="I14" s="42"/>
      <c r="J14" s="47"/>
      <c r="K14" s="47"/>
      <c r="L14" s="42"/>
      <c r="M14" s="42"/>
      <c r="N14" s="47"/>
      <c r="O14" s="47"/>
      <c r="P14" s="42"/>
      <c r="Q14" s="47"/>
      <c r="R14" s="47"/>
      <c r="S14" s="42"/>
      <c r="T14" s="42"/>
      <c r="U14" s="47"/>
      <c r="V14" s="47"/>
      <c r="W14" s="42"/>
      <c r="X14" s="47"/>
      <c r="Y14" s="47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52"/>
    </row>
    <row r="15" spans="1:48" ht="15" customHeight="1" x14ac:dyDescent="0.35">
      <c r="B15" s="27">
        <f t="shared" si="4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41"/>
      <c r="G15" s="46"/>
      <c r="H15" s="46"/>
      <c r="I15" s="41"/>
      <c r="J15" s="46"/>
      <c r="K15" s="46"/>
      <c r="L15" s="41"/>
      <c r="M15" s="41"/>
      <c r="N15" s="46"/>
      <c r="O15" s="46"/>
      <c r="P15" s="41"/>
      <c r="Q15" s="46"/>
      <c r="R15" s="46"/>
      <c r="S15" s="41"/>
      <c r="T15" s="41"/>
      <c r="U15" s="46"/>
      <c r="V15" s="46"/>
      <c r="W15" s="41"/>
      <c r="X15" s="46"/>
      <c r="Y15" s="46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51"/>
      <c r="AM15" s="33">
        <f>COUNTIF(F7:AK36,"+")</f>
        <v>0</v>
      </c>
      <c r="AN15" s="1" t="s">
        <v>2</v>
      </c>
    </row>
    <row r="16" spans="1:48" ht="15" customHeight="1" x14ac:dyDescent="0.35">
      <c r="B16" s="27">
        <f t="shared" si="4"/>
        <v>10</v>
      </c>
      <c r="C16" s="40" t="str">
        <f>CONCATENATE(Liste!B14," ",Liste!C14)</f>
        <v xml:space="preserve"> </v>
      </c>
      <c r="D16" s="5" t="s">
        <v>1</v>
      </c>
      <c r="E16" s="3"/>
      <c r="F16" s="42"/>
      <c r="G16" s="47"/>
      <c r="H16" s="47"/>
      <c r="I16" s="42"/>
      <c r="J16" s="47"/>
      <c r="K16" s="47"/>
      <c r="L16" s="42"/>
      <c r="M16" s="42"/>
      <c r="N16" s="47"/>
      <c r="O16" s="47"/>
      <c r="P16" s="42"/>
      <c r="Q16" s="47"/>
      <c r="R16" s="47"/>
      <c r="S16" s="42"/>
      <c r="T16" s="42"/>
      <c r="U16" s="47"/>
      <c r="V16" s="47"/>
      <c r="W16" s="42"/>
      <c r="X16" s="47"/>
      <c r="Y16" s="47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52"/>
      <c r="AM16" s="33">
        <f>COUNTIF(F7:AK36,"-")</f>
        <v>0</v>
      </c>
      <c r="AN16" s="33" t="s">
        <v>2</v>
      </c>
    </row>
    <row r="17" spans="2:40" ht="15" customHeight="1" x14ac:dyDescent="0.35">
      <c r="B17" s="27">
        <f t="shared" si="4"/>
        <v>11</v>
      </c>
      <c r="C17" s="21" t="str">
        <f>CONCATENATE(Liste!B15," ",Liste!C15)</f>
        <v xml:space="preserve"> </v>
      </c>
      <c r="D17" s="22" t="s">
        <v>2</v>
      </c>
      <c r="E17" s="23"/>
      <c r="F17" s="41"/>
      <c r="G17" s="46"/>
      <c r="H17" s="46"/>
      <c r="I17" s="41"/>
      <c r="J17" s="46"/>
      <c r="K17" s="46"/>
      <c r="L17" s="41"/>
      <c r="M17" s="41"/>
      <c r="N17" s="46"/>
      <c r="O17" s="46"/>
      <c r="P17" s="41"/>
      <c r="Q17" s="46"/>
      <c r="R17" s="46"/>
      <c r="S17" s="41"/>
      <c r="T17" s="41"/>
      <c r="U17" s="46"/>
      <c r="V17" s="46"/>
      <c r="W17" s="41"/>
      <c r="X17" s="46"/>
      <c r="Y17" s="46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51"/>
      <c r="AM17" s="33">
        <f>COUNTIF(F7:AK36,"I")</f>
        <v>0</v>
      </c>
      <c r="AN17" s="33" t="s">
        <v>2</v>
      </c>
    </row>
    <row r="18" spans="2:40" ht="15" customHeight="1" x14ac:dyDescent="0.35">
      <c r="B18" s="27">
        <f t="shared" si="4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42"/>
      <c r="G18" s="47"/>
      <c r="H18" s="47"/>
      <c r="I18" s="42"/>
      <c r="J18" s="47"/>
      <c r="K18" s="47"/>
      <c r="L18" s="42"/>
      <c r="M18" s="42"/>
      <c r="N18" s="47"/>
      <c r="O18" s="47"/>
      <c r="P18" s="42"/>
      <c r="Q18" s="47"/>
      <c r="R18" s="47"/>
      <c r="S18" s="42"/>
      <c r="T18" s="42"/>
      <c r="U18" s="47"/>
      <c r="V18" s="47"/>
      <c r="W18" s="42"/>
      <c r="X18" s="47"/>
      <c r="Y18" s="47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52"/>
      <c r="AN18" s="33" t="s">
        <v>2</v>
      </c>
    </row>
    <row r="19" spans="2:40" ht="15" customHeight="1" x14ac:dyDescent="0.35">
      <c r="B19" s="27">
        <f t="shared" si="4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41"/>
      <c r="G19" s="46"/>
      <c r="H19" s="46"/>
      <c r="I19" s="41"/>
      <c r="J19" s="46"/>
      <c r="K19" s="46"/>
      <c r="L19" s="41"/>
      <c r="M19" s="41"/>
      <c r="N19" s="46"/>
      <c r="O19" s="46"/>
      <c r="P19" s="41"/>
      <c r="Q19" s="46"/>
      <c r="R19" s="46"/>
      <c r="S19" s="41"/>
      <c r="T19" s="41"/>
      <c r="U19" s="46"/>
      <c r="V19" s="46"/>
      <c r="W19" s="41"/>
      <c r="X19" s="46"/>
      <c r="Y19" s="46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51"/>
      <c r="AM19" s="33"/>
    </row>
    <row r="20" spans="2:40" ht="15" customHeight="1" x14ac:dyDescent="0.35">
      <c r="B20" s="27">
        <f t="shared" si="4"/>
        <v>14</v>
      </c>
      <c r="C20" s="40" t="str">
        <f>CONCATENATE(Liste!B18," ",Liste!C18)</f>
        <v xml:space="preserve"> </v>
      </c>
      <c r="D20" s="5" t="s">
        <v>2</v>
      </c>
      <c r="E20" s="3"/>
      <c r="F20" s="42"/>
      <c r="G20" s="47"/>
      <c r="H20" s="47"/>
      <c r="I20" s="41"/>
      <c r="J20" s="47"/>
      <c r="K20" s="47"/>
      <c r="L20" s="42"/>
      <c r="M20" s="42"/>
      <c r="N20" s="47"/>
      <c r="O20" s="47"/>
      <c r="P20" s="41"/>
      <c r="Q20" s="47"/>
      <c r="R20" s="47"/>
      <c r="S20" s="42"/>
      <c r="T20" s="42"/>
      <c r="U20" s="47"/>
      <c r="V20" s="47"/>
      <c r="W20" s="41"/>
      <c r="X20" s="47"/>
      <c r="Y20" s="47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52"/>
    </row>
    <row r="21" spans="2:40" ht="15" customHeight="1" x14ac:dyDescent="0.35">
      <c r="B21" s="27">
        <f t="shared" si="4"/>
        <v>15</v>
      </c>
      <c r="C21" s="21" t="str">
        <f>CONCATENATE(Liste!B19," ",Liste!C19)</f>
        <v xml:space="preserve"> </v>
      </c>
      <c r="D21" s="22" t="s">
        <v>2</v>
      </c>
      <c r="E21" s="23"/>
      <c r="F21" s="41"/>
      <c r="G21" s="46"/>
      <c r="H21" s="46"/>
      <c r="I21" s="42"/>
      <c r="J21" s="46"/>
      <c r="K21" s="46"/>
      <c r="L21" s="41"/>
      <c r="M21" s="41"/>
      <c r="N21" s="46"/>
      <c r="O21" s="46"/>
      <c r="P21" s="42"/>
      <c r="Q21" s="46"/>
      <c r="R21" s="46"/>
      <c r="S21" s="41"/>
      <c r="T21" s="41"/>
      <c r="U21" s="46"/>
      <c r="V21" s="46"/>
      <c r="W21" s="42"/>
      <c r="X21" s="46"/>
      <c r="Y21" s="46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51"/>
    </row>
    <row r="22" spans="2:40" ht="15" customHeight="1" x14ac:dyDescent="0.35">
      <c r="B22" s="27">
        <f t="shared" si="4"/>
        <v>16</v>
      </c>
      <c r="C22" s="40" t="str">
        <f>CONCATENATE(Liste!B20," ",Liste!C20)</f>
        <v xml:space="preserve"> </v>
      </c>
      <c r="D22" s="5" t="s">
        <v>2</v>
      </c>
      <c r="E22" s="3"/>
      <c r="F22" s="42"/>
      <c r="G22" s="47"/>
      <c r="H22" s="47"/>
      <c r="I22" s="42"/>
      <c r="J22" s="47"/>
      <c r="K22" s="47"/>
      <c r="L22" s="42"/>
      <c r="M22" s="42"/>
      <c r="N22" s="47"/>
      <c r="O22" s="47"/>
      <c r="P22" s="42"/>
      <c r="Q22" s="47"/>
      <c r="R22" s="47"/>
      <c r="S22" s="42"/>
      <c r="T22" s="42"/>
      <c r="U22" s="47"/>
      <c r="V22" s="47"/>
      <c r="W22" s="42"/>
      <c r="X22" s="47"/>
      <c r="Y22" s="47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52"/>
    </row>
    <row r="23" spans="2:40" ht="15" customHeight="1" x14ac:dyDescent="0.35">
      <c r="B23" s="27">
        <f t="shared" si="4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41"/>
      <c r="G23" s="46"/>
      <c r="H23" s="46"/>
      <c r="I23" s="41"/>
      <c r="J23" s="46"/>
      <c r="K23" s="46"/>
      <c r="L23" s="41"/>
      <c r="M23" s="41"/>
      <c r="N23" s="46"/>
      <c r="O23" s="46"/>
      <c r="P23" s="41"/>
      <c r="Q23" s="46"/>
      <c r="R23" s="46"/>
      <c r="S23" s="41"/>
      <c r="T23" s="41"/>
      <c r="U23" s="46"/>
      <c r="V23" s="46"/>
      <c r="W23" s="41"/>
      <c r="X23" s="46"/>
      <c r="Y23" s="46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51"/>
    </row>
    <row r="24" spans="2:40" ht="15" customHeight="1" x14ac:dyDescent="0.35">
      <c r="B24" s="27">
        <f t="shared" si="4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42"/>
      <c r="G24" s="47"/>
      <c r="H24" s="47"/>
      <c r="I24" s="42"/>
      <c r="J24" s="47"/>
      <c r="K24" s="47"/>
      <c r="L24" s="42"/>
      <c r="M24" s="42"/>
      <c r="N24" s="47"/>
      <c r="O24" s="47"/>
      <c r="P24" s="42"/>
      <c r="Q24" s="47"/>
      <c r="R24" s="47"/>
      <c r="S24" s="42"/>
      <c r="T24" s="42"/>
      <c r="U24" s="47"/>
      <c r="V24" s="47"/>
      <c r="W24" s="42"/>
      <c r="X24" s="47"/>
      <c r="Y24" s="47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52"/>
    </row>
    <row r="25" spans="2:40" ht="15" customHeight="1" x14ac:dyDescent="0.35">
      <c r="B25" s="27">
        <f t="shared" si="4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41"/>
      <c r="G25" s="46"/>
      <c r="H25" s="46"/>
      <c r="I25" s="41"/>
      <c r="J25" s="46"/>
      <c r="K25" s="46"/>
      <c r="L25" s="41"/>
      <c r="M25" s="41"/>
      <c r="N25" s="46"/>
      <c r="O25" s="46"/>
      <c r="P25" s="41"/>
      <c r="Q25" s="46"/>
      <c r="R25" s="46"/>
      <c r="S25" s="41"/>
      <c r="T25" s="41"/>
      <c r="U25" s="46"/>
      <c r="V25" s="46"/>
      <c r="W25" s="41"/>
      <c r="X25" s="46"/>
      <c r="Y25" s="46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51"/>
    </row>
    <row r="26" spans="2:40" ht="15" customHeight="1" x14ac:dyDescent="0.35">
      <c r="B26" s="27">
        <f t="shared" si="4"/>
        <v>20</v>
      </c>
      <c r="C26" s="40" t="str">
        <f>CONCATENATE(Liste!B24," ",Liste!C24)</f>
        <v xml:space="preserve"> </v>
      </c>
      <c r="D26" s="5" t="s">
        <v>2</v>
      </c>
      <c r="E26" s="3"/>
      <c r="F26" s="42"/>
      <c r="G26" s="47"/>
      <c r="H26" s="47"/>
      <c r="I26" s="42"/>
      <c r="J26" s="47"/>
      <c r="K26" s="47"/>
      <c r="L26" s="42"/>
      <c r="M26" s="42"/>
      <c r="N26" s="47"/>
      <c r="O26" s="47"/>
      <c r="P26" s="42"/>
      <c r="Q26" s="47"/>
      <c r="R26" s="47"/>
      <c r="S26" s="42"/>
      <c r="T26" s="42"/>
      <c r="U26" s="47"/>
      <c r="V26" s="47"/>
      <c r="W26" s="42"/>
      <c r="X26" s="47"/>
      <c r="Y26" s="47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52"/>
    </row>
    <row r="27" spans="2:40" ht="15" customHeight="1" x14ac:dyDescent="0.35">
      <c r="B27" s="27">
        <f t="shared" si="4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41"/>
      <c r="G27" s="46"/>
      <c r="H27" s="46"/>
      <c r="I27" s="41"/>
      <c r="J27" s="46"/>
      <c r="K27" s="46"/>
      <c r="L27" s="41"/>
      <c r="M27" s="41"/>
      <c r="N27" s="46"/>
      <c r="O27" s="46"/>
      <c r="P27" s="41"/>
      <c r="Q27" s="46"/>
      <c r="R27" s="46"/>
      <c r="S27" s="41"/>
      <c r="T27" s="41"/>
      <c r="U27" s="46"/>
      <c r="V27" s="46"/>
      <c r="W27" s="41"/>
      <c r="X27" s="46"/>
      <c r="Y27" s="46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51"/>
    </row>
    <row r="28" spans="2:40" ht="15" customHeight="1" thickBot="1" x14ac:dyDescent="0.4">
      <c r="B28" s="27">
        <f t="shared" si="4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42"/>
      <c r="G28" s="47"/>
      <c r="H28" s="47"/>
      <c r="I28" s="42"/>
      <c r="J28" s="47"/>
      <c r="K28" s="47"/>
      <c r="L28" s="42"/>
      <c r="M28" s="42"/>
      <c r="N28" s="47"/>
      <c r="O28" s="47"/>
      <c r="P28" s="42"/>
      <c r="Q28" s="47"/>
      <c r="R28" s="47"/>
      <c r="S28" s="42"/>
      <c r="T28" s="42"/>
      <c r="U28" s="47"/>
      <c r="V28" s="47"/>
      <c r="W28" s="42"/>
      <c r="X28" s="47"/>
      <c r="Y28" s="47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52"/>
    </row>
    <row r="29" spans="2:40" ht="15" customHeight="1" x14ac:dyDescent="0.35">
      <c r="B29" s="27">
        <f t="shared" si="4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41"/>
      <c r="G29" s="46"/>
      <c r="H29" s="46"/>
      <c r="I29" s="41"/>
      <c r="J29" s="46"/>
      <c r="K29" s="46"/>
      <c r="L29" s="41"/>
      <c r="M29" s="41"/>
      <c r="N29" s="46"/>
      <c r="O29" s="46"/>
      <c r="P29" s="41"/>
      <c r="Q29" s="46"/>
      <c r="R29" s="46"/>
      <c r="S29" s="41"/>
      <c r="T29" s="41"/>
      <c r="U29" s="46"/>
      <c r="V29" s="46"/>
      <c r="W29" s="41"/>
      <c r="X29" s="46"/>
      <c r="Y29" s="46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51"/>
    </row>
    <row r="30" spans="2:40" ht="15" customHeight="1" thickBot="1" x14ac:dyDescent="0.4">
      <c r="B30" s="27">
        <f t="shared" si="4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42"/>
      <c r="G30" s="47"/>
      <c r="H30" s="47"/>
      <c r="I30" s="42"/>
      <c r="J30" s="47"/>
      <c r="K30" s="47"/>
      <c r="L30" s="42"/>
      <c r="M30" s="42"/>
      <c r="N30" s="47"/>
      <c r="O30" s="47"/>
      <c r="P30" s="42"/>
      <c r="Q30" s="47"/>
      <c r="R30" s="47"/>
      <c r="S30" s="42"/>
      <c r="T30" s="42"/>
      <c r="U30" s="47"/>
      <c r="V30" s="47"/>
      <c r="W30" s="42"/>
      <c r="X30" s="47"/>
      <c r="Y30" s="47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52"/>
    </row>
    <row r="31" spans="2:40" ht="15" customHeight="1" x14ac:dyDescent="0.35">
      <c r="B31" s="27">
        <f t="shared" si="4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41"/>
      <c r="G31" s="46"/>
      <c r="H31" s="46"/>
      <c r="I31" s="41"/>
      <c r="J31" s="46"/>
      <c r="K31" s="46"/>
      <c r="L31" s="41"/>
      <c r="M31" s="41"/>
      <c r="N31" s="46"/>
      <c r="O31" s="46"/>
      <c r="P31" s="41"/>
      <c r="Q31" s="46"/>
      <c r="R31" s="46"/>
      <c r="S31" s="41"/>
      <c r="T31" s="41"/>
      <c r="U31" s="46"/>
      <c r="V31" s="46"/>
      <c r="W31" s="41"/>
      <c r="X31" s="46"/>
      <c r="Y31" s="46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51"/>
    </row>
    <row r="32" spans="2:40" s="8" customFormat="1" ht="15" customHeight="1" thickBot="1" x14ac:dyDescent="0.4">
      <c r="B32" s="27">
        <f t="shared" si="4"/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42"/>
      <c r="G32" s="47"/>
      <c r="H32" s="47"/>
      <c r="I32" s="42"/>
      <c r="J32" s="47"/>
      <c r="K32" s="47"/>
      <c r="L32" s="42"/>
      <c r="M32" s="42"/>
      <c r="N32" s="47"/>
      <c r="O32" s="47"/>
      <c r="P32" s="42"/>
      <c r="Q32" s="47"/>
      <c r="R32" s="47"/>
      <c r="S32" s="42"/>
      <c r="T32" s="42"/>
      <c r="U32" s="47"/>
      <c r="V32" s="47"/>
      <c r="W32" s="42"/>
      <c r="X32" s="47"/>
      <c r="Y32" s="47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52"/>
    </row>
    <row r="33" spans="2:38" ht="15" customHeight="1" x14ac:dyDescent="0.35">
      <c r="B33" s="27">
        <f>B32+1</f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41"/>
      <c r="G33" s="46"/>
      <c r="H33" s="46"/>
      <c r="I33" s="41"/>
      <c r="J33" s="46"/>
      <c r="K33" s="46"/>
      <c r="L33" s="41"/>
      <c r="M33" s="41"/>
      <c r="N33" s="46"/>
      <c r="O33" s="46"/>
      <c r="P33" s="41"/>
      <c r="Q33" s="46"/>
      <c r="R33" s="46"/>
      <c r="S33" s="41"/>
      <c r="T33" s="41"/>
      <c r="U33" s="46"/>
      <c r="V33" s="46"/>
      <c r="W33" s="41"/>
      <c r="X33" s="46"/>
      <c r="Y33" s="46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51"/>
    </row>
    <row r="34" spans="2:38" ht="15" customHeight="1" thickBot="1" x14ac:dyDescent="0.4">
      <c r="B34" s="27">
        <f>B33+1</f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42"/>
      <c r="G34" s="47"/>
      <c r="H34" s="47"/>
      <c r="I34" s="42"/>
      <c r="J34" s="47"/>
      <c r="K34" s="47"/>
      <c r="L34" s="42"/>
      <c r="M34" s="42"/>
      <c r="N34" s="47"/>
      <c r="O34" s="47"/>
      <c r="P34" s="42"/>
      <c r="Q34" s="47"/>
      <c r="R34" s="47"/>
      <c r="S34" s="42"/>
      <c r="T34" s="42"/>
      <c r="U34" s="47"/>
      <c r="V34" s="47"/>
      <c r="W34" s="42"/>
      <c r="X34" s="47"/>
      <c r="Y34" s="47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52"/>
    </row>
    <row r="35" spans="2:38" ht="15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41"/>
      <c r="G35" s="46"/>
      <c r="H35" s="46"/>
      <c r="I35" s="41"/>
      <c r="J35" s="46"/>
      <c r="K35" s="46"/>
      <c r="L35" s="41"/>
      <c r="M35" s="41"/>
      <c r="N35" s="46"/>
      <c r="O35" s="46"/>
      <c r="P35" s="41"/>
      <c r="Q35" s="46"/>
      <c r="R35" s="46"/>
      <c r="S35" s="41"/>
      <c r="T35" s="41"/>
      <c r="U35" s="46"/>
      <c r="V35" s="46"/>
      <c r="W35" s="41"/>
      <c r="X35" s="46"/>
      <c r="Y35" s="46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51"/>
    </row>
    <row r="36" spans="2:38" s="8" customFormat="1" ht="15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42"/>
      <c r="G36" s="47"/>
      <c r="H36" s="47"/>
      <c r="I36" s="42"/>
      <c r="J36" s="47"/>
      <c r="K36" s="47"/>
      <c r="L36" s="42"/>
      <c r="M36" s="42"/>
      <c r="N36" s="47"/>
      <c r="O36" s="47"/>
      <c r="P36" s="42"/>
      <c r="Q36" s="47"/>
      <c r="R36" s="47"/>
      <c r="S36" s="42"/>
      <c r="T36" s="42"/>
      <c r="U36" s="47"/>
      <c r="V36" s="47"/>
      <c r="W36" s="42"/>
      <c r="X36" s="47"/>
      <c r="Y36" s="47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52"/>
    </row>
    <row r="37" spans="2:38" ht="18" customHeight="1" x14ac:dyDescent="0.35">
      <c r="C37" s="18" t="str">
        <f>"   I : absence le matin"</f>
        <v xml:space="preserve">   I : absence le matin</v>
      </c>
      <c r="D37" s="15"/>
      <c r="E37" s="15"/>
      <c r="F37" s="62" t="s">
        <v>26</v>
      </c>
      <c r="G37" s="62" t="s">
        <v>26</v>
      </c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133">
        <f>Liste!D35</f>
        <v>2</v>
      </c>
      <c r="T37" s="134"/>
      <c r="U37" s="135"/>
      <c r="V37" s="15"/>
      <c r="W37" s="16" t="s">
        <v>22</v>
      </c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26">
        <f>2*AM15+AM16+AM17</f>
        <v>0</v>
      </c>
      <c r="AI37" s="127"/>
      <c r="AJ37" s="127"/>
      <c r="AK37" s="128"/>
      <c r="AL37" s="92" t="str">
        <f>Liste!B2</f>
        <v>Signature du directeur</v>
      </c>
    </row>
    <row r="38" spans="2:38" ht="18" customHeight="1" x14ac:dyDescent="0.35">
      <c r="C38" s="19" t="str">
        <f>"  - : absence l'après-midi"</f>
        <v xml:space="preserve">  - : absence l'après-midi</v>
      </c>
      <c r="D38" s="15"/>
      <c r="E38" s="15"/>
      <c r="F38" s="65" t="s">
        <v>24</v>
      </c>
      <c r="G38" s="65" t="s">
        <v>24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26">
        <f>SUM(F5:AK5)</f>
        <v>24</v>
      </c>
      <c r="T38" s="134"/>
      <c r="U38" s="135"/>
      <c r="V38" s="15"/>
      <c r="W38" s="16" t="s">
        <v>27</v>
      </c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26">
        <f>S39-AH37</f>
        <v>48</v>
      </c>
      <c r="AI38" s="127"/>
      <c r="AJ38" s="127"/>
      <c r="AK38" s="128"/>
      <c r="AL38" s="61"/>
    </row>
    <row r="39" spans="2:38" ht="18" customHeight="1" x14ac:dyDescent="0.35">
      <c r="C39" s="20" t="str">
        <f>" + : absence la journée"</f>
        <v xml:space="preserve"> + : absence la journée</v>
      </c>
      <c r="D39" s="15"/>
      <c r="E39" s="15"/>
      <c r="F39" s="67" t="s">
        <v>25</v>
      </c>
      <c r="G39" s="67" t="s">
        <v>25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133">
        <f>S37*S38</f>
        <v>48</v>
      </c>
      <c r="T39" s="134"/>
      <c r="U39" s="135"/>
      <c r="V39" s="15"/>
      <c r="W39" s="16" t="s">
        <v>23</v>
      </c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44">
        <f>AH38/S39</f>
        <v>1</v>
      </c>
      <c r="AI39" s="145"/>
      <c r="AJ39" s="145"/>
      <c r="AK39" s="146"/>
      <c r="AL39" s="60"/>
    </row>
    <row r="40" spans="2:38" x14ac:dyDescent="0.35">
      <c r="C40" s="8"/>
    </row>
  </sheetData>
  <sheetProtection password="DDAF" sheet="1" selectLockedCells="1"/>
  <mergeCells count="10">
    <mergeCell ref="C2:W2"/>
    <mergeCell ref="AG2:AL2"/>
    <mergeCell ref="C4:C6"/>
    <mergeCell ref="AL4:AL6"/>
    <mergeCell ref="S39:U39"/>
    <mergeCell ref="AH39:AK39"/>
    <mergeCell ref="S37:U37"/>
    <mergeCell ref="AH37:AK37"/>
    <mergeCell ref="S38:U38"/>
    <mergeCell ref="AH38:AK38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AV39"/>
  <sheetViews>
    <sheetView showGridLines="0" showRowColHeaders="0" showZeros="0" showOutlineSymbols="0" zoomScale="130" zoomScaleNormal="130" workbookViewId="0">
      <pane xSplit="5" ySplit="5" topLeftCell="F16" activePane="bottomRight" state="frozen"/>
      <selection activeCell="B2" sqref="B2:D2"/>
      <selection pane="topRight" activeCell="B2" sqref="B2:D2"/>
      <selection pane="bottomLeft" activeCell="B2" sqref="B2:D2"/>
      <selection pane="bottomRight" activeCell="K27" sqref="K27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9" width="2.88671875" style="1" customWidth="1"/>
    <col min="20" max="20" width="3.109375" style="1" customWidth="1"/>
    <col min="21" max="36" width="2.88671875" style="1" customWidth="1"/>
    <col min="37" max="37" width="2.88671875" style="1" hidden="1" customWidth="1"/>
    <col min="38" max="38" width="24.77734375" style="1" customWidth="1"/>
    <col min="39" max="39" width="32.88671875" style="1" hidden="1" customWidth="1"/>
    <col min="40" max="43" width="11.44140625" style="1" customWidth="1"/>
    <col min="44" max="47" width="3.5546875" style="1" hidden="1" customWidth="1"/>
    <col min="48" max="48" width="5" style="1" hidden="1" customWidth="1"/>
    <col min="49" max="50" width="5" style="1" customWidth="1"/>
    <col min="51" max="16384" width="11.44140625" style="1"/>
  </cols>
  <sheetData>
    <row r="1" spans="1:48" ht="30" customHeight="1" x14ac:dyDescent="0.35"/>
    <row r="2" spans="1:48" ht="20.399999999999999" customHeight="1" x14ac:dyDescent="0.35">
      <c r="A2" s="2"/>
      <c r="B2" s="25"/>
      <c r="C2" s="129" t="str">
        <f>Liste!B1</f>
        <v>CM1 M. ou Mme ……… Année scolaire 2019 - 2020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90"/>
      <c r="Y2" s="90"/>
      <c r="Z2" s="91"/>
      <c r="AA2" s="91"/>
      <c r="AB2" s="91"/>
      <c r="AC2" s="91"/>
      <c r="AD2" s="91"/>
      <c r="AE2" s="91"/>
      <c r="AF2" s="91"/>
      <c r="AG2" s="136" t="s">
        <v>66</v>
      </c>
      <c r="AH2" s="136"/>
      <c r="AI2" s="136"/>
      <c r="AJ2" s="136"/>
      <c r="AK2" s="136"/>
      <c r="AL2" s="136"/>
      <c r="AM2" s="17">
        <f>DATE(2011,9,1)</f>
        <v>40787</v>
      </c>
      <c r="AR2" s="1" t="s">
        <v>16</v>
      </c>
      <c r="AS2" s="1" t="s">
        <v>17</v>
      </c>
      <c r="AU2" s="1" t="s">
        <v>18</v>
      </c>
      <c r="AV2" s="1" t="s">
        <v>19</v>
      </c>
    </row>
    <row r="3" spans="1:48" ht="15" customHeight="1" thickBot="1" x14ac:dyDescent="0.4">
      <c r="C3" s="137" t="s">
        <v>15</v>
      </c>
      <c r="F3" s="30"/>
      <c r="G3" s="30" t="s">
        <v>2</v>
      </c>
      <c r="H3" s="30"/>
      <c r="I3" s="30" t="s">
        <v>2</v>
      </c>
      <c r="J3" s="30"/>
      <c r="K3" s="10" t="str">
        <f>"L"</f>
        <v>L</v>
      </c>
      <c r="L3" s="10" t="str">
        <f>"M"</f>
        <v>M</v>
      </c>
      <c r="M3" s="30" t="s">
        <v>2</v>
      </c>
      <c r="N3" s="10" t="str">
        <f>"J"</f>
        <v>J</v>
      </c>
      <c r="O3" s="10" t="str">
        <f>"V"</f>
        <v>V</v>
      </c>
      <c r="P3" s="30" t="s">
        <v>2</v>
      </c>
      <c r="Q3" s="30"/>
      <c r="R3" s="10" t="str">
        <f>"L"</f>
        <v>L</v>
      </c>
      <c r="S3" s="10" t="str">
        <f>"M"</f>
        <v>M</v>
      </c>
      <c r="T3" s="30" t="s">
        <v>2</v>
      </c>
      <c r="U3" s="10" t="str">
        <f>"J"</f>
        <v>J</v>
      </c>
      <c r="V3" s="10" t="str">
        <f>"V"</f>
        <v>V</v>
      </c>
      <c r="W3" s="30" t="s">
        <v>2</v>
      </c>
      <c r="X3" s="30"/>
      <c r="Y3" s="10" t="str">
        <f>"L"</f>
        <v>L</v>
      </c>
      <c r="Z3" s="10" t="str">
        <f>"M"</f>
        <v>M</v>
      </c>
      <c r="AA3" s="30" t="s">
        <v>2</v>
      </c>
      <c r="AB3" s="10" t="str">
        <f>"J"</f>
        <v>J</v>
      </c>
      <c r="AC3" s="10" t="s">
        <v>19</v>
      </c>
      <c r="AD3" s="30"/>
      <c r="AE3" s="30"/>
      <c r="AF3" s="10" t="str">
        <f>"L"</f>
        <v>L</v>
      </c>
      <c r="AG3" s="10" t="str">
        <f>"M"</f>
        <v>M</v>
      </c>
      <c r="AH3" s="30" t="s">
        <v>2</v>
      </c>
      <c r="AI3" s="10" t="str">
        <f>"J"</f>
        <v>J</v>
      </c>
      <c r="AJ3" s="10" t="s">
        <v>19</v>
      </c>
      <c r="AK3" s="130" t="s">
        <v>21</v>
      </c>
      <c r="AL3" s="130" t="s">
        <v>21</v>
      </c>
      <c r="AM3" s="17">
        <f>DATE(2011,11,1)</f>
        <v>40848</v>
      </c>
    </row>
    <row r="4" spans="1:48" ht="15" hidden="1" customHeight="1" thickBot="1" x14ac:dyDescent="0.4">
      <c r="C4" s="138"/>
      <c r="F4" s="31">
        <f t="shared" ref="F4:S4" si="0">IF(OR(F3="L",F3="M",F3="J",F3="V"),2,0)</f>
        <v>0</v>
      </c>
      <c r="G4" s="31">
        <f t="shared" si="0"/>
        <v>0</v>
      </c>
      <c r="H4" s="31">
        <f t="shared" si="0"/>
        <v>0</v>
      </c>
      <c r="I4" s="31">
        <f t="shared" si="0"/>
        <v>0</v>
      </c>
      <c r="J4" s="31">
        <f t="shared" si="0"/>
        <v>0</v>
      </c>
      <c r="K4" s="13">
        <f t="shared" si="0"/>
        <v>2</v>
      </c>
      <c r="L4" s="13">
        <f t="shared" si="0"/>
        <v>2</v>
      </c>
      <c r="M4" s="31">
        <f t="shared" si="0"/>
        <v>0</v>
      </c>
      <c r="N4" s="13">
        <f t="shared" si="0"/>
        <v>2</v>
      </c>
      <c r="O4" s="13">
        <f t="shared" si="0"/>
        <v>2</v>
      </c>
      <c r="P4" s="31">
        <f t="shared" si="0"/>
        <v>0</v>
      </c>
      <c r="Q4" s="31">
        <f t="shared" si="0"/>
        <v>0</v>
      </c>
      <c r="R4" s="13">
        <f t="shared" si="0"/>
        <v>2</v>
      </c>
      <c r="S4" s="13">
        <f t="shared" si="0"/>
        <v>2</v>
      </c>
      <c r="T4" s="31">
        <f>IF(OR(T3="L",T3="M",T3="J",T3="V"),2,0)</f>
        <v>0</v>
      </c>
      <c r="U4" s="13">
        <f t="shared" ref="U4:Z4" si="1">IF(OR(U3="L",U3="M",U3="J",U3="V"),2,0)</f>
        <v>2</v>
      </c>
      <c r="V4" s="13">
        <f t="shared" si="1"/>
        <v>2</v>
      </c>
      <c r="W4" s="31">
        <f t="shared" si="1"/>
        <v>0</v>
      </c>
      <c r="X4" s="31">
        <f t="shared" si="1"/>
        <v>0</v>
      </c>
      <c r="Y4" s="13">
        <f t="shared" si="1"/>
        <v>2</v>
      </c>
      <c r="Z4" s="13">
        <f t="shared" si="1"/>
        <v>2</v>
      </c>
      <c r="AA4" s="31">
        <f>IF(OR(AA3="L",AA3="M",AA3="J",AA3="V"),2,0)</f>
        <v>0</v>
      </c>
      <c r="AB4" s="13">
        <f t="shared" ref="AB4:AG4" si="2">IF(OR(AB3="L",AB3="M",AB3="J",AB3="V"),2,0)</f>
        <v>2</v>
      </c>
      <c r="AC4" s="13">
        <f t="shared" si="2"/>
        <v>2</v>
      </c>
      <c r="AD4" s="31">
        <f t="shared" si="2"/>
        <v>0</v>
      </c>
      <c r="AE4" s="31">
        <f t="shared" si="2"/>
        <v>0</v>
      </c>
      <c r="AF4" s="13">
        <f t="shared" si="2"/>
        <v>2</v>
      </c>
      <c r="AG4" s="13">
        <f t="shared" si="2"/>
        <v>2</v>
      </c>
      <c r="AH4" s="31">
        <f>IF(OR(AH3="L",AH3="M",AH3="J",AH3="V"),2,0)</f>
        <v>0</v>
      </c>
      <c r="AI4" s="13">
        <f>IF(OR(AI3="L",AI3="M",AI3="J",AI3="V"),2,0)</f>
        <v>2</v>
      </c>
      <c r="AJ4" s="13">
        <f>IF(OR(AJ3="L",AJ3="M",AJ3="J",AJ3="V"),2,0)</f>
        <v>2</v>
      </c>
      <c r="AK4" s="131"/>
      <c r="AL4" s="131"/>
      <c r="AM4" s="4"/>
    </row>
    <row r="5" spans="1:48" ht="15" customHeight="1" thickBot="1" x14ac:dyDescent="0.4">
      <c r="C5" s="139"/>
      <c r="D5" s="9" t="s">
        <v>0</v>
      </c>
      <c r="E5" s="9"/>
      <c r="F5" s="32">
        <f t="shared" ref="F5:AJ5" si="3">E5+1</f>
        <v>1</v>
      </c>
      <c r="G5" s="32">
        <f t="shared" si="3"/>
        <v>2</v>
      </c>
      <c r="H5" s="32">
        <f t="shared" si="3"/>
        <v>3</v>
      </c>
      <c r="I5" s="32">
        <f t="shared" si="3"/>
        <v>4</v>
      </c>
      <c r="J5" s="32">
        <f t="shared" si="3"/>
        <v>5</v>
      </c>
      <c r="K5" s="12">
        <f t="shared" si="3"/>
        <v>6</v>
      </c>
      <c r="L5" s="12">
        <f t="shared" si="3"/>
        <v>7</v>
      </c>
      <c r="M5" s="32">
        <f t="shared" si="3"/>
        <v>8</v>
      </c>
      <c r="N5" s="12">
        <f t="shared" si="3"/>
        <v>9</v>
      </c>
      <c r="O5" s="12">
        <f t="shared" si="3"/>
        <v>10</v>
      </c>
      <c r="P5" s="32">
        <f t="shared" si="3"/>
        <v>11</v>
      </c>
      <c r="Q5" s="32">
        <f t="shared" si="3"/>
        <v>12</v>
      </c>
      <c r="R5" s="12">
        <f t="shared" si="3"/>
        <v>13</v>
      </c>
      <c r="S5" s="12">
        <f t="shared" si="3"/>
        <v>14</v>
      </c>
      <c r="T5" s="32">
        <f t="shared" si="3"/>
        <v>15</v>
      </c>
      <c r="U5" s="12">
        <f t="shared" si="3"/>
        <v>16</v>
      </c>
      <c r="V5" s="12">
        <f t="shared" si="3"/>
        <v>17</v>
      </c>
      <c r="W5" s="32">
        <f t="shared" si="3"/>
        <v>18</v>
      </c>
      <c r="X5" s="32">
        <f t="shared" si="3"/>
        <v>19</v>
      </c>
      <c r="Y5" s="12">
        <f t="shared" si="3"/>
        <v>20</v>
      </c>
      <c r="Z5" s="12">
        <f t="shared" si="3"/>
        <v>21</v>
      </c>
      <c r="AA5" s="32">
        <f t="shared" si="3"/>
        <v>22</v>
      </c>
      <c r="AB5" s="12">
        <f t="shared" si="3"/>
        <v>23</v>
      </c>
      <c r="AC5" s="12">
        <f t="shared" si="3"/>
        <v>24</v>
      </c>
      <c r="AD5" s="32">
        <f t="shared" si="3"/>
        <v>25</v>
      </c>
      <c r="AE5" s="32">
        <f t="shared" si="3"/>
        <v>26</v>
      </c>
      <c r="AF5" s="12">
        <f t="shared" si="3"/>
        <v>27</v>
      </c>
      <c r="AG5" s="12">
        <f t="shared" si="3"/>
        <v>28</v>
      </c>
      <c r="AH5" s="32">
        <f t="shared" si="3"/>
        <v>29</v>
      </c>
      <c r="AI5" s="12">
        <f t="shared" si="3"/>
        <v>30</v>
      </c>
      <c r="AJ5" s="12">
        <f t="shared" si="3"/>
        <v>31</v>
      </c>
      <c r="AK5" s="132"/>
      <c r="AL5" s="132"/>
      <c r="AM5" s="17">
        <f>DATE(2011,12,1)</f>
        <v>40878</v>
      </c>
    </row>
    <row r="6" spans="1:48" ht="15" customHeight="1" x14ac:dyDescent="0.35">
      <c r="B6" s="27">
        <v>1</v>
      </c>
      <c r="C6" s="21" t="str">
        <f>CONCATENATE(Liste!B5," ",Liste!C5)</f>
        <v>Nom1 Prénom1</v>
      </c>
      <c r="D6" s="22" t="s">
        <v>1</v>
      </c>
      <c r="E6" s="23"/>
      <c r="F6" s="41"/>
      <c r="G6" s="41"/>
      <c r="H6" s="41"/>
      <c r="I6" s="41"/>
      <c r="J6" s="41"/>
      <c r="K6" s="46"/>
      <c r="L6" s="46"/>
      <c r="M6" s="41"/>
      <c r="N6" s="46"/>
      <c r="O6" s="46"/>
      <c r="P6" s="41"/>
      <c r="Q6" s="41"/>
      <c r="R6" s="46"/>
      <c r="S6" s="46"/>
      <c r="T6" s="41"/>
      <c r="U6" s="46"/>
      <c r="V6" s="46"/>
      <c r="W6" s="41"/>
      <c r="X6" s="41"/>
      <c r="Y6" s="46"/>
      <c r="Z6" s="46"/>
      <c r="AA6" s="41"/>
      <c r="AB6" s="46"/>
      <c r="AC6" s="46"/>
      <c r="AD6" s="41"/>
      <c r="AE6" s="41"/>
      <c r="AF6" s="46"/>
      <c r="AG6" s="46"/>
      <c r="AH6" s="41"/>
      <c r="AI6" s="46"/>
      <c r="AJ6" s="46"/>
      <c r="AK6" s="43"/>
      <c r="AL6" s="51"/>
      <c r="AM6" s="17">
        <f>DATE(2012,1,1)</f>
        <v>40909</v>
      </c>
    </row>
    <row r="7" spans="1:48" ht="15" customHeight="1" x14ac:dyDescent="0.35">
      <c r="B7" s="27">
        <f t="shared" ref="B7:B32" si="4">B6+1</f>
        <v>2</v>
      </c>
      <c r="C7" s="40" t="str">
        <f>CONCATENATE(Liste!B6," ",Liste!C6)</f>
        <v>Nom2 Prénom2</v>
      </c>
      <c r="D7" s="5">
        <v>90</v>
      </c>
      <c r="E7" s="3"/>
      <c r="F7" s="42"/>
      <c r="G7" s="42"/>
      <c r="H7" s="42"/>
      <c r="I7" s="42"/>
      <c r="J7" s="42"/>
      <c r="K7" s="47"/>
      <c r="L7" s="47"/>
      <c r="M7" s="42"/>
      <c r="N7" s="47"/>
      <c r="O7" s="47"/>
      <c r="P7" s="42"/>
      <c r="Q7" s="42"/>
      <c r="R7" s="47"/>
      <c r="S7" s="47"/>
      <c r="T7" s="42"/>
      <c r="U7" s="47"/>
      <c r="V7" s="47"/>
      <c r="W7" s="42"/>
      <c r="X7" s="42"/>
      <c r="Y7" s="47"/>
      <c r="Z7" s="47"/>
      <c r="AA7" s="42"/>
      <c r="AB7" s="47"/>
      <c r="AC7" s="47"/>
      <c r="AD7" s="42"/>
      <c r="AE7" s="42"/>
      <c r="AF7" s="47"/>
      <c r="AG7" s="47"/>
      <c r="AH7" s="42"/>
      <c r="AI7" s="47"/>
      <c r="AJ7" s="47"/>
      <c r="AK7" s="44"/>
      <c r="AL7" s="52"/>
      <c r="AM7" s="17">
        <f>DATE(2012,2,1)</f>
        <v>40940</v>
      </c>
    </row>
    <row r="8" spans="1:48" ht="15" customHeight="1" x14ac:dyDescent="0.35">
      <c r="B8" s="27">
        <f t="shared" si="4"/>
        <v>3</v>
      </c>
      <c r="C8" s="21" t="str">
        <f>CONCATENATE(Liste!B7," ",Liste!C7)</f>
        <v xml:space="preserve"> </v>
      </c>
      <c r="D8" s="22" t="s">
        <v>2</v>
      </c>
      <c r="E8" s="23"/>
      <c r="F8" s="41"/>
      <c r="G8" s="41"/>
      <c r="H8" s="41"/>
      <c r="I8" s="41"/>
      <c r="J8" s="41"/>
      <c r="K8" s="46"/>
      <c r="L8" s="46"/>
      <c r="M8" s="41"/>
      <c r="N8" s="46"/>
      <c r="O8" s="46"/>
      <c r="P8" s="41"/>
      <c r="Q8" s="41"/>
      <c r="R8" s="46"/>
      <c r="S8" s="46"/>
      <c r="T8" s="41"/>
      <c r="U8" s="46"/>
      <c r="V8" s="46"/>
      <c r="W8" s="41"/>
      <c r="X8" s="41"/>
      <c r="Y8" s="46"/>
      <c r="Z8" s="46"/>
      <c r="AA8" s="41"/>
      <c r="AB8" s="46"/>
      <c r="AC8" s="46"/>
      <c r="AD8" s="41"/>
      <c r="AE8" s="41"/>
      <c r="AF8" s="46"/>
      <c r="AG8" s="46"/>
      <c r="AH8" s="41"/>
      <c r="AI8" s="46"/>
      <c r="AJ8" s="46"/>
      <c r="AK8" s="43"/>
      <c r="AL8" s="51"/>
      <c r="AM8" s="17">
        <f>DATE(2012,3,1)</f>
        <v>40969</v>
      </c>
    </row>
    <row r="9" spans="1:48" ht="15" customHeight="1" x14ac:dyDescent="0.35">
      <c r="B9" s="27">
        <f t="shared" si="4"/>
        <v>4</v>
      </c>
      <c r="C9" s="40" t="str">
        <f>CONCATENATE(Liste!B8," ",Liste!C8)</f>
        <v xml:space="preserve"> </v>
      </c>
      <c r="D9" s="5">
        <v>60</v>
      </c>
      <c r="E9" s="4" t="s">
        <v>3</v>
      </c>
      <c r="F9" s="42"/>
      <c r="G9" s="42"/>
      <c r="H9" s="42"/>
      <c r="I9" s="42"/>
      <c r="J9" s="42"/>
      <c r="K9" s="47"/>
      <c r="L9" s="47"/>
      <c r="M9" s="42"/>
      <c r="N9" s="47"/>
      <c r="O9" s="47"/>
      <c r="P9" s="42"/>
      <c r="Q9" s="42"/>
      <c r="R9" s="47"/>
      <c r="S9" s="47"/>
      <c r="T9" s="42"/>
      <c r="U9" s="47"/>
      <c r="V9" s="47"/>
      <c r="W9" s="42"/>
      <c r="X9" s="42"/>
      <c r="Y9" s="47"/>
      <c r="Z9" s="47"/>
      <c r="AA9" s="42"/>
      <c r="AB9" s="47"/>
      <c r="AC9" s="47"/>
      <c r="AD9" s="42"/>
      <c r="AE9" s="42"/>
      <c r="AF9" s="47"/>
      <c r="AG9" s="47"/>
      <c r="AH9" s="42"/>
      <c r="AI9" s="47"/>
      <c r="AJ9" s="47"/>
      <c r="AK9" s="44"/>
      <c r="AL9" s="52"/>
      <c r="AM9" s="17">
        <f>DATE(2012,4,1)</f>
        <v>41000</v>
      </c>
    </row>
    <row r="10" spans="1:48" ht="15" customHeight="1" x14ac:dyDescent="0.35">
      <c r="B10" s="27">
        <f t="shared" si="4"/>
        <v>5</v>
      </c>
      <c r="C10" s="21" t="str">
        <f>CONCATENATE(Liste!B9," ",Liste!C9)</f>
        <v xml:space="preserve"> </v>
      </c>
      <c r="D10" s="22">
        <v>60</v>
      </c>
      <c r="E10" s="24" t="s">
        <v>4</v>
      </c>
      <c r="F10" s="41"/>
      <c r="G10" s="41"/>
      <c r="H10" s="41"/>
      <c r="I10" s="41"/>
      <c r="J10" s="41"/>
      <c r="K10" s="46"/>
      <c r="L10" s="46"/>
      <c r="M10" s="41"/>
      <c r="N10" s="46"/>
      <c r="O10" s="46"/>
      <c r="P10" s="41"/>
      <c r="Q10" s="41"/>
      <c r="R10" s="46"/>
      <c r="S10" s="46"/>
      <c r="T10" s="41"/>
      <c r="U10" s="46"/>
      <c r="V10" s="46"/>
      <c r="W10" s="41"/>
      <c r="X10" s="41"/>
      <c r="Y10" s="46"/>
      <c r="Z10" s="46"/>
      <c r="AA10" s="41"/>
      <c r="AB10" s="46"/>
      <c r="AC10" s="46"/>
      <c r="AD10" s="41"/>
      <c r="AE10" s="41"/>
      <c r="AF10" s="46"/>
      <c r="AG10" s="46"/>
      <c r="AH10" s="41"/>
      <c r="AI10" s="46"/>
      <c r="AJ10" s="46"/>
      <c r="AK10" s="43"/>
      <c r="AL10" s="51"/>
      <c r="AM10" s="17">
        <f>DATE(2012,5,1)</f>
        <v>41030</v>
      </c>
    </row>
    <row r="11" spans="1:48" ht="15" customHeight="1" x14ac:dyDescent="0.35">
      <c r="B11" s="27">
        <f t="shared" si="4"/>
        <v>6</v>
      </c>
      <c r="C11" s="40" t="str">
        <f>CONCATENATE(Liste!B10," ",Liste!C10)</f>
        <v xml:space="preserve"> </v>
      </c>
      <c r="D11" s="5">
        <v>20</v>
      </c>
      <c r="E11" s="4" t="s">
        <v>5</v>
      </c>
      <c r="F11" s="42"/>
      <c r="G11" s="42"/>
      <c r="H11" s="42"/>
      <c r="I11" s="42"/>
      <c r="J11" s="42"/>
      <c r="K11" s="47"/>
      <c r="L11" s="47"/>
      <c r="M11" s="42"/>
      <c r="N11" s="47"/>
      <c r="O11" s="47"/>
      <c r="P11" s="42"/>
      <c r="Q11" s="42"/>
      <c r="R11" s="47"/>
      <c r="S11" s="47"/>
      <c r="T11" s="42"/>
      <c r="U11" s="47"/>
      <c r="V11" s="47"/>
      <c r="W11" s="42"/>
      <c r="X11" s="42"/>
      <c r="Y11" s="47"/>
      <c r="Z11" s="47"/>
      <c r="AA11" s="42"/>
      <c r="AB11" s="47"/>
      <c r="AC11" s="47"/>
      <c r="AD11" s="42"/>
      <c r="AE11" s="42"/>
      <c r="AF11" s="47"/>
      <c r="AG11" s="47"/>
      <c r="AH11" s="42"/>
      <c r="AI11" s="47"/>
      <c r="AJ11" s="47"/>
      <c r="AK11" s="44"/>
      <c r="AL11" s="52"/>
      <c r="AM11" s="17">
        <f>DATE(2012,6,1)</f>
        <v>41061</v>
      </c>
    </row>
    <row r="12" spans="1:48" ht="15" customHeight="1" x14ac:dyDescent="0.35">
      <c r="B12" s="27">
        <f t="shared" si="4"/>
        <v>7</v>
      </c>
      <c r="C12" s="21" t="str">
        <f>CONCATENATE(Liste!B11," ",Liste!C11)</f>
        <v xml:space="preserve"> </v>
      </c>
      <c r="D12" s="22" t="s">
        <v>2</v>
      </c>
      <c r="E12" s="23"/>
      <c r="F12" s="41"/>
      <c r="G12" s="41"/>
      <c r="H12" s="41"/>
      <c r="I12" s="41"/>
      <c r="J12" s="41"/>
      <c r="K12" s="46"/>
      <c r="L12" s="46"/>
      <c r="M12" s="41"/>
      <c r="N12" s="46"/>
      <c r="O12" s="46"/>
      <c r="P12" s="41"/>
      <c r="Q12" s="41"/>
      <c r="R12" s="46"/>
      <c r="S12" s="46"/>
      <c r="T12" s="41"/>
      <c r="U12" s="46"/>
      <c r="V12" s="46"/>
      <c r="W12" s="41"/>
      <c r="X12" s="41"/>
      <c r="Y12" s="46"/>
      <c r="Z12" s="46"/>
      <c r="AA12" s="41"/>
      <c r="AB12" s="46"/>
      <c r="AC12" s="46"/>
      <c r="AD12" s="41"/>
      <c r="AE12" s="41"/>
      <c r="AF12" s="46"/>
      <c r="AG12" s="46"/>
      <c r="AH12" s="41"/>
      <c r="AI12" s="46"/>
      <c r="AJ12" s="46"/>
      <c r="AK12" s="43"/>
      <c r="AL12" s="51"/>
      <c r="AM12" s="17">
        <f>DATE(2012,7,1)</f>
        <v>41091</v>
      </c>
    </row>
    <row r="13" spans="1:48" ht="15" customHeight="1" x14ac:dyDescent="0.35">
      <c r="B13" s="27">
        <f t="shared" si="4"/>
        <v>8</v>
      </c>
      <c r="C13" s="40" t="str">
        <f>CONCATENATE(Liste!B12," ",Liste!C12)</f>
        <v xml:space="preserve"> </v>
      </c>
      <c r="D13" s="5">
        <v>50</v>
      </c>
      <c r="E13" s="4" t="s">
        <v>6</v>
      </c>
      <c r="F13" s="42"/>
      <c r="G13" s="42"/>
      <c r="H13" s="42"/>
      <c r="I13" s="42"/>
      <c r="J13" s="42"/>
      <c r="K13" s="47"/>
      <c r="L13" s="47"/>
      <c r="M13" s="42"/>
      <c r="N13" s="47"/>
      <c r="O13" s="47"/>
      <c r="P13" s="42"/>
      <c r="Q13" s="42"/>
      <c r="R13" s="47"/>
      <c r="S13" s="47"/>
      <c r="T13" s="42"/>
      <c r="U13" s="47"/>
      <c r="V13" s="47"/>
      <c r="W13" s="42"/>
      <c r="X13" s="42"/>
      <c r="Y13" s="47"/>
      <c r="Z13" s="47"/>
      <c r="AA13" s="42"/>
      <c r="AB13" s="47"/>
      <c r="AC13" s="47"/>
      <c r="AD13" s="42"/>
      <c r="AE13" s="42"/>
      <c r="AF13" s="47"/>
      <c r="AG13" s="47"/>
      <c r="AH13" s="42"/>
      <c r="AI13" s="47"/>
      <c r="AJ13" s="47"/>
      <c r="AK13" s="44"/>
      <c r="AL13" s="52"/>
    </row>
    <row r="14" spans="1:48" ht="15" customHeight="1" x14ac:dyDescent="0.35">
      <c r="B14" s="27">
        <f t="shared" si="4"/>
        <v>9</v>
      </c>
      <c r="C14" s="21" t="str">
        <f>CONCATENATE(Liste!B13," ",Liste!C13)</f>
        <v xml:space="preserve"> </v>
      </c>
      <c r="D14" s="22">
        <v>60</v>
      </c>
      <c r="E14" s="24" t="s">
        <v>7</v>
      </c>
      <c r="F14" s="41"/>
      <c r="G14" s="41"/>
      <c r="H14" s="41"/>
      <c r="I14" s="41"/>
      <c r="J14" s="41"/>
      <c r="K14" s="46"/>
      <c r="L14" s="46"/>
      <c r="M14" s="41"/>
      <c r="N14" s="46"/>
      <c r="O14" s="46"/>
      <c r="P14" s="41"/>
      <c r="Q14" s="41"/>
      <c r="R14" s="46"/>
      <c r="S14" s="46"/>
      <c r="T14" s="41"/>
      <c r="U14" s="46"/>
      <c r="V14" s="46"/>
      <c r="W14" s="41"/>
      <c r="X14" s="41"/>
      <c r="Y14" s="46"/>
      <c r="Z14" s="46"/>
      <c r="AA14" s="41"/>
      <c r="AB14" s="46"/>
      <c r="AC14" s="46"/>
      <c r="AD14" s="41"/>
      <c r="AE14" s="41"/>
      <c r="AF14" s="46"/>
      <c r="AG14" s="46"/>
      <c r="AH14" s="41"/>
      <c r="AI14" s="46"/>
      <c r="AJ14" s="46"/>
      <c r="AK14" s="43"/>
      <c r="AL14" s="51"/>
      <c r="AM14" s="33">
        <f>COUNTIF(F6:AJ35,"+")</f>
        <v>0</v>
      </c>
      <c r="AN14" s="1" t="s">
        <v>2</v>
      </c>
    </row>
    <row r="15" spans="1:48" ht="15" customHeight="1" x14ac:dyDescent="0.35">
      <c r="B15" s="27">
        <f t="shared" si="4"/>
        <v>10</v>
      </c>
      <c r="C15" s="40" t="str">
        <f>CONCATENATE(Liste!B14," ",Liste!C14)</f>
        <v xml:space="preserve"> </v>
      </c>
      <c r="D15" s="5" t="s">
        <v>1</v>
      </c>
      <c r="E15" s="3"/>
      <c r="F15" s="42"/>
      <c r="G15" s="42"/>
      <c r="H15" s="42"/>
      <c r="I15" s="42"/>
      <c r="J15" s="42"/>
      <c r="K15" s="47"/>
      <c r="L15" s="47"/>
      <c r="M15" s="42"/>
      <c r="N15" s="47"/>
      <c r="O15" s="47"/>
      <c r="P15" s="42"/>
      <c r="Q15" s="42"/>
      <c r="R15" s="47"/>
      <c r="S15" s="47"/>
      <c r="T15" s="42"/>
      <c r="U15" s="47"/>
      <c r="V15" s="47"/>
      <c r="W15" s="42"/>
      <c r="X15" s="42"/>
      <c r="Y15" s="47"/>
      <c r="Z15" s="47"/>
      <c r="AA15" s="42"/>
      <c r="AB15" s="47"/>
      <c r="AC15" s="47"/>
      <c r="AD15" s="42"/>
      <c r="AE15" s="42"/>
      <c r="AF15" s="47"/>
      <c r="AG15" s="47"/>
      <c r="AH15" s="42"/>
      <c r="AI15" s="47"/>
      <c r="AJ15" s="47"/>
      <c r="AK15" s="44"/>
      <c r="AL15" s="52"/>
      <c r="AM15" s="33">
        <f>COUNTIF(F6:AJ35,"-")</f>
        <v>0</v>
      </c>
      <c r="AN15" s="33" t="s">
        <v>2</v>
      </c>
    </row>
    <row r="16" spans="1:48" ht="15" customHeight="1" x14ac:dyDescent="0.35">
      <c r="B16" s="27">
        <f t="shared" si="4"/>
        <v>11</v>
      </c>
      <c r="C16" s="21" t="str">
        <f>CONCATENATE(Liste!B15," ",Liste!C15)</f>
        <v xml:space="preserve"> </v>
      </c>
      <c r="D16" s="22" t="s">
        <v>2</v>
      </c>
      <c r="E16" s="23"/>
      <c r="F16" s="41"/>
      <c r="G16" s="41"/>
      <c r="H16" s="41"/>
      <c r="I16" s="41"/>
      <c r="J16" s="41"/>
      <c r="K16" s="46"/>
      <c r="L16" s="46"/>
      <c r="M16" s="41"/>
      <c r="N16" s="46"/>
      <c r="O16" s="46"/>
      <c r="P16" s="41"/>
      <c r="Q16" s="41"/>
      <c r="R16" s="46"/>
      <c r="S16" s="46"/>
      <c r="T16" s="41"/>
      <c r="U16" s="46"/>
      <c r="V16" s="46"/>
      <c r="W16" s="41"/>
      <c r="X16" s="41"/>
      <c r="Y16" s="46"/>
      <c r="Z16" s="46"/>
      <c r="AA16" s="41"/>
      <c r="AB16" s="46"/>
      <c r="AC16" s="46"/>
      <c r="AD16" s="41"/>
      <c r="AE16" s="41"/>
      <c r="AF16" s="46"/>
      <c r="AG16" s="46"/>
      <c r="AH16" s="41"/>
      <c r="AI16" s="46"/>
      <c r="AJ16" s="46"/>
      <c r="AK16" s="43"/>
      <c r="AL16" s="51"/>
      <c r="AM16" s="33">
        <f>COUNTIF(F6:AJ35,"I")</f>
        <v>0</v>
      </c>
      <c r="AN16" s="33" t="s">
        <v>2</v>
      </c>
    </row>
    <row r="17" spans="2:40" ht="15" customHeight="1" x14ac:dyDescent="0.35">
      <c r="B17" s="27">
        <f t="shared" si="4"/>
        <v>12</v>
      </c>
      <c r="C17" s="40" t="str">
        <f>CONCATENATE(Liste!B16," ",Liste!C16)</f>
        <v xml:space="preserve"> </v>
      </c>
      <c r="D17" s="5">
        <v>30</v>
      </c>
      <c r="E17" s="4" t="s">
        <v>8</v>
      </c>
      <c r="F17" s="42"/>
      <c r="G17" s="42"/>
      <c r="H17" s="42"/>
      <c r="I17" s="42"/>
      <c r="J17" s="42"/>
      <c r="K17" s="47"/>
      <c r="L17" s="47"/>
      <c r="M17" s="42"/>
      <c r="N17" s="47"/>
      <c r="O17" s="47"/>
      <c r="P17" s="42"/>
      <c r="Q17" s="42"/>
      <c r="R17" s="47"/>
      <c r="S17" s="47"/>
      <c r="T17" s="42"/>
      <c r="U17" s="47"/>
      <c r="V17" s="47"/>
      <c r="W17" s="42"/>
      <c r="X17" s="42"/>
      <c r="Y17" s="48"/>
      <c r="Z17" s="47"/>
      <c r="AA17" s="42"/>
      <c r="AB17" s="47"/>
      <c r="AC17" s="47"/>
      <c r="AD17" s="42"/>
      <c r="AE17" s="42"/>
      <c r="AF17" s="48"/>
      <c r="AG17" s="47"/>
      <c r="AH17" s="42"/>
      <c r="AI17" s="47"/>
      <c r="AJ17" s="47"/>
      <c r="AK17" s="44"/>
      <c r="AL17" s="52"/>
      <c r="AN17" s="33" t="s">
        <v>2</v>
      </c>
    </row>
    <row r="18" spans="2:40" ht="15" customHeight="1" x14ac:dyDescent="0.35">
      <c r="B18" s="27">
        <f t="shared" si="4"/>
        <v>13</v>
      </c>
      <c r="C18" s="21" t="str">
        <f>CONCATENATE(Liste!B17," ",Liste!C17)</f>
        <v xml:space="preserve"> </v>
      </c>
      <c r="D18" s="22">
        <v>30</v>
      </c>
      <c r="E18" s="24" t="s">
        <v>9</v>
      </c>
      <c r="F18" s="41"/>
      <c r="G18" s="41"/>
      <c r="H18" s="41"/>
      <c r="I18" s="41"/>
      <c r="J18" s="41"/>
      <c r="K18" s="46"/>
      <c r="L18" s="46"/>
      <c r="M18" s="41"/>
      <c r="N18" s="46"/>
      <c r="O18" s="46"/>
      <c r="P18" s="41"/>
      <c r="Q18" s="41"/>
      <c r="R18" s="46"/>
      <c r="S18" s="46"/>
      <c r="T18" s="41"/>
      <c r="U18" s="46"/>
      <c r="V18" s="46"/>
      <c r="W18" s="41"/>
      <c r="X18" s="41"/>
      <c r="Y18" s="46"/>
      <c r="Z18" s="46"/>
      <c r="AA18" s="41"/>
      <c r="AB18" s="46"/>
      <c r="AC18" s="46"/>
      <c r="AD18" s="41"/>
      <c r="AE18" s="41"/>
      <c r="AF18" s="46"/>
      <c r="AG18" s="46"/>
      <c r="AH18" s="41"/>
      <c r="AI18" s="46"/>
      <c r="AJ18" s="46"/>
      <c r="AK18" s="43"/>
      <c r="AL18" s="51"/>
      <c r="AM18" s="33"/>
    </row>
    <row r="19" spans="2:40" ht="15" customHeight="1" x14ac:dyDescent="0.35">
      <c r="B19" s="27">
        <f t="shared" si="4"/>
        <v>14</v>
      </c>
      <c r="C19" s="40" t="str">
        <f>CONCATENATE(Liste!B18," ",Liste!C18)</f>
        <v xml:space="preserve"> </v>
      </c>
      <c r="D19" s="5" t="s">
        <v>2</v>
      </c>
      <c r="E19" s="3"/>
      <c r="F19" s="42"/>
      <c r="G19" s="42"/>
      <c r="H19" s="42"/>
      <c r="I19" s="42"/>
      <c r="J19" s="42"/>
      <c r="K19" s="47"/>
      <c r="L19" s="47"/>
      <c r="M19" s="41"/>
      <c r="N19" s="47"/>
      <c r="O19" s="47"/>
      <c r="P19" s="42"/>
      <c r="Q19" s="42"/>
      <c r="R19" s="47"/>
      <c r="S19" s="47"/>
      <c r="T19" s="41"/>
      <c r="U19" s="47"/>
      <c r="V19" s="47"/>
      <c r="W19" s="42"/>
      <c r="X19" s="42"/>
      <c r="Y19" s="47"/>
      <c r="Z19" s="47"/>
      <c r="AA19" s="41"/>
      <c r="AB19" s="47"/>
      <c r="AC19" s="47"/>
      <c r="AD19" s="42"/>
      <c r="AE19" s="42"/>
      <c r="AF19" s="47"/>
      <c r="AG19" s="47"/>
      <c r="AH19" s="41"/>
      <c r="AI19" s="47"/>
      <c r="AJ19" s="47"/>
      <c r="AK19" s="44"/>
      <c r="AL19" s="52"/>
    </row>
    <row r="20" spans="2:40" ht="15" customHeight="1" x14ac:dyDescent="0.35">
      <c r="B20" s="27">
        <f t="shared" si="4"/>
        <v>15</v>
      </c>
      <c r="C20" s="21" t="str">
        <f>CONCATENATE(Liste!B19," ",Liste!C19)</f>
        <v xml:space="preserve"> </v>
      </c>
      <c r="D20" s="22" t="s">
        <v>2</v>
      </c>
      <c r="E20" s="23"/>
      <c r="F20" s="41"/>
      <c r="G20" s="41"/>
      <c r="H20" s="41"/>
      <c r="I20" s="41"/>
      <c r="J20" s="41"/>
      <c r="K20" s="46"/>
      <c r="L20" s="46"/>
      <c r="M20" s="42"/>
      <c r="N20" s="46"/>
      <c r="O20" s="46"/>
      <c r="P20" s="41"/>
      <c r="Q20" s="41"/>
      <c r="R20" s="46"/>
      <c r="S20" s="46"/>
      <c r="T20" s="42"/>
      <c r="U20" s="46"/>
      <c r="V20" s="46"/>
      <c r="W20" s="41"/>
      <c r="X20" s="41"/>
      <c r="Y20" s="46"/>
      <c r="Z20" s="46"/>
      <c r="AA20" s="42"/>
      <c r="AB20" s="46"/>
      <c r="AC20" s="46"/>
      <c r="AD20" s="41"/>
      <c r="AE20" s="41"/>
      <c r="AF20" s="46"/>
      <c r="AG20" s="46"/>
      <c r="AH20" s="42"/>
      <c r="AI20" s="46"/>
      <c r="AJ20" s="46"/>
      <c r="AK20" s="43"/>
      <c r="AL20" s="51"/>
    </row>
    <row r="21" spans="2:40" ht="15" customHeight="1" x14ac:dyDescent="0.35">
      <c r="B21" s="27">
        <f t="shared" si="4"/>
        <v>16</v>
      </c>
      <c r="C21" s="40" t="str">
        <f>CONCATENATE(Liste!B20," ",Liste!C20)</f>
        <v xml:space="preserve"> </v>
      </c>
      <c r="D21" s="5" t="s">
        <v>2</v>
      </c>
      <c r="E21" s="3"/>
      <c r="F21" s="42"/>
      <c r="G21" s="42"/>
      <c r="H21" s="42"/>
      <c r="I21" s="42"/>
      <c r="J21" s="42"/>
      <c r="K21" s="47"/>
      <c r="L21" s="47"/>
      <c r="M21" s="42"/>
      <c r="N21" s="47"/>
      <c r="O21" s="47"/>
      <c r="P21" s="42"/>
      <c r="Q21" s="42"/>
      <c r="R21" s="47"/>
      <c r="S21" s="47"/>
      <c r="T21" s="42"/>
      <c r="U21" s="47"/>
      <c r="V21" s="47"/>
      <c r="W21" s="42"/>
      <c r="X21" s="42"/>
      <c r="Y21" s="47"/>
      <c r="Z21" s="47"/>
      <c r="AA21" s="42"/>
      <c r="AB21" s="47"/>
      <c r="AC21" s="47"/>
      <c r="AD21" s="42"/>
      <c r="AE21" s="42"/>
      <c r="AF21" s="47"/>
      <c r="AG21" s="47"/>
      <c r="AH21" s="42"/>
      <c r="AI21" s="47"/>
      <c r="AJ21" s="47"/>
      <c r="AK21" s="44"/>
      <c r="AL21" s="52"/>
    </row>
    <row r="22" spans="2:40" ht="15" customHeight="1" x14ac:dyDescent="0.35">
      <c r="B22" s="27">
        <f t="shared" si="4"/>
        <v>17</v>
      </c>
      <c r="C22" s="21" t="str">
        <f>CONCATENATE(Liste!B21," ",Liste!C21)</f>
        <v xml:space="preserve"> </v>
      </c>
      <c r="D22" s="22">
        <v>60</v>
      </c>
      <c r="E22" s="24" t="s">
        <v>10</v>
      </c>
      <c r="F22" s="41"/>
      <c r="G22" s="41"/>
      <c r="H22" s="41"/>
      <c r="I22" s="41"/>
      <c r="J22" s="41"/>
      <c r="K22" s="46"/>
      <c r="L22" s="46"/>
      <c r="M22" s="41"/>
      <c r="N22" s="46"/>
      <c r="O22" s="46"/>
      <c r="P22" s="41"/>
      <c r="Q22" s="41"/>
      <c r="R22" s="46"/>
      <c r="S22" s="46"/>
      <c r="T22" s="41"/>
      <c r="U22" s="46"/>
      <c r="V22" s="46"/>
      <c r="W22" s="41"/>
      <c r="X22" s="41"/>
      <c r="Y22" s="46"/>
      <c r="Z22" s="46"/>
      <c r="AA22" s="41"/>
      <c r="AB22" s="46"/>
      <c r="AC22" s="46"/>
      <c r="AD22" s="41"/>
      <c r="AE22" s="41"/>
      <c r="AF22" s="46"/>
      <c r="AG22" s="46"/>
      <c r="AH22" s="41"/>
      <c r="AI22" s="46"/>
      <c r="AJ22" s="46"/>
      <c r="AK22" s="43"/>
      <c r="AL22" s="51"/>
    </row>
    <row r="23" spans="2:40" ht="15" customHeight="1" x14ac:dyDescent="0.35">
      <c r="B23" s="27">
        <f t="shared" si="4"/>
        <v>18</v>
      </c>
      <c r="C23" s="40" t="str">
        <f>CONCATENATE(Liste!B22," ",Liste!C22)</f>
        <v xml:space="preserve"> </v>
      </c>
      <c r="D23" s="5">
        <v>50</v>
      </c>
      <c r="E23" s="4" t="s">
        <v>11</v>
      </c>
      <c r="F23" s="42"/>
      <c r="G23" s="42"/>
      <c r="H23" s="42"/>
      <c r="I23" s="42"/>
      <c r="J23" s="42"/>
      <c r="K23" s="47"/>
      <c r="L23" s="47"/>
      <c r="M23" s="42"/>
      <c r="N23" s="47"/>
      <c r="O23" s="47"/>
      <c r="P23" s="42"/>
      <c r="Q23" s="42"/>
      <c r="R23" s="47"/>
      <c r="S23" s="47"/>
      <c r="T23" s="42"/>
      <c r="U23" s="47"/>
      <c r="V23" s="47"/>
      <c r="W23" s="42"/>
      <c r="X23" s="42"/>
      <c r="Y23" s="47"/>
      <c r="Z23" s="47"/>
      <c r="AA23" s="42"/>
      <c r="AB23" s="47"/>
      <c r="AC23" s="47"/>
      <c r="AD23" s="42"/>
      <c r="AE23" s="42"/>
      <c r="AF23" s="47"/>
      <c r="AG23" s="47"/>
      <c r="AH23" s="42"/>
      <c r="AI23" s="47"/>
      <c r="AJ23" s="47"/>
      <c r="AK23" s="44"/>
      <c r="AL23" s="52"/>
    </row>
    <row r="24" spans="2:40" ht="15" customHeight="1" x14ac:dyDescent="0.35">
      <c r="B24" s="27">
        <f t="shared" si="4"/>
        <v>19</v>
      </c>
      <c r="C24" s="21" t="str">
        <f>CONCATENATE(Liste!B23," ",Liste!C23)</f>
        <v xml:space="preserve"> </v>
      </c>
      <c r="D24" s="22">
        <v>60</v>
      </c>
      <c r="E24" s="24" t="s">
        <v>12</v>
      </c>
      <c r="F24" s="41"/>
      <c r="G24" s="41"/>
      <c r="H24" s="41"/>
      <c r="I24" s="41"/>
      <c r="J24" s="41"/>
      <c r="K24" s="46"/>
      <c r="L24" s="46"/>
      <c r="M24" s="41"/>
      <c r="N24" s="46"/>
      <c r="O24" s="46"/>
      <c r="P24" s="41"/>
      <c r="Q24" s="41"/>
      <c r="R24" s="46"/>
      <c r="S24" s="46"/>
      <c r="T24" s="41"/>
      <c r="U24" s="46"/>
      <c r="V24" s="46"/>
      <c r="W24" s="41"/>
      <c r="X24" s="41"/>
      <c r="Y24" s="46"/>
      <c r="Z24" s="46"/>
      <c r="AA24" s="41"/>
      <c r="AB24" s="46"/>
      <c r="AC24" s="46"/>
      <c r="AD24" s="41"/>
      <c r="AE24" s="41"/>
      <c r="AF24" s="46"/>
      <c r="AG24" s="46"/>
      <c r="AH24" s="41"/>
      <c r="AI24" s="46"/>
      <c r="AJ24" s="46"/>
      <c r="AK24" s="43"/>
      <c r="AL24" s="51"/>
    </row>
    <row r="25" spans="2:40" ht="15" customHeight="1" x14ac:dyDescent="0.35">
      <c r="B25" s="27">
        <f t="shared" si="4"/>
        <v>20</v>
      </c>
      <c r="C25" s="40" t="str">
        <f>CONCATENATE(Liste!B24," ",Liste!C24)</f>
        <v xml:space="preserve"> </v>
      </c>
      <c r="D25" s="5" t="s">
        <v>2</v>
      </c>
      <c r="E25" s="3"/>
      <c r="F25" s="42"/>
      <c r="G25" s="42"/>
      <c r="H25" s="42"/>
      <c r="I25" s="42"/>
      <c r="J25" s="42"/>
      <c r="K25" s="47"/>
      <c r="L25" s="47"/>
      <c r="M25" s="42"/>
      <c r="N25" s="47"/>
      <c r="O25" s="47"/>
      <c r="P25" s="42"/>
      <c r="Q25" s="42"/>
      <c r="R25" s="47"/>
      <c r="S25" s="47"/>
      <c r="T25" s="42"/>
      <c r="U25" s="47"/>
      <c r="V25" s="47"/>
      <c r="W25" s="42"/>
      <c r="X25" s="42"/>
      <c r="Y25" s="47"/>
      <c r="Z25" s="47"/>
      <c r="AA25" s="42"/>
      <c r="AB25" s="47"/>
      <c r="AC25" s="47"/>
      <c r="AD25" s="42"/>
      <c r="AE25" s="42"/>
      <c r="AF25" s="47"/>
      <c r="AG25" s="47"/>
      <c r="AH25" s="42"/>
      <c r="AI25" s="47"/>
      <c r="AJ25" s="47"/>
      <c r="AK25" s="44"/>
      <c r="AL25" s="52"/>
    </row>
    <row r="26" spans="2:40" ht="15" customHeight="1" x14ac:dyDescent="0.35">
      <c r="B26" s="27">
        <f t="shared" si="4"/>
        <v>21</v>
      </c>
      <c r="C26" s="21" t="str">
        <f>CONCATENATE(Liste!B25," ",Liste!C25)</f>
        <v xml:space="preserve"> </v>
      </c>
      <c r="D26" s="22">
        <v>60</v>
      </c>
      <c r="E26" s="24" t="s">
        <v>13</v>
      </c>
      <c r="F26" s="41"/>
      <c r="G26" s="41"/>
      <c r="H26" s="41"/>
      <c r="I26" s="41"/>
      <c r="J26" s="41"/>
      <c r="K26" s="46"/>
      <c r="L26" s="46"/>
      <c r="M26" s="41"/>
      <c r="N26" s="46"/>
      <c r="O26" s="46"/>
      <c r="P26" s="41"/>
      <c r="Q26" s="41"/>
      <c r="R26" s="46"/>
      <c r="S26" s="46"/>
      <c r="T26" s="41"/>
      <c r="U26" s="46"/>
      <c r="V26" s="46"/>
      <c r="W26" s="41"/>
      <c r="X26" s="41"/>
      <c r="Y26" s="46"/>
      <c r="Z26" s="46"/>
      <c r="AA26" s="41"/>
      <c r="AB26" s="46"/>
      <c r="AC26" s="46"/>
      <c r="AD26" s="41"/>
      <c r="AE26" s="41"/>
      <c r="AF26" s="46"/>
      <c r="AG26" s="46"/>
      <c r="AH26" s="41"/>
      <c r="AI26" s="46"/>
      <c r="AJ26" s="46"/>
      <c r="AK26" s="43"/>
      <c r="AL26" s="51"/>
    </row>
    <row r="27" spans="2:40" ht="15" customHeight="1" thickBot="1" x14ac:dyDescent="0.4">
      <c r="B27" s="27">
        <f t="shared" si="4"/>
        <v>22</v>
      </c>
      <c r="C27" s="40" t="str">
        <f>CONCATENATE(Liste!B26," ",Liste!C26)</f>
        <v xml:space="preserve"> </v>
      </c>
      <c r="D27" s="6">
        <v>60</v>
      </c>
      <c r="E27" s="4" t="s">
        <v>14</v>
      </c>
      <c r="F27" s="42"/>
      <c r="G27" s="42"/>
      <c r="H27" s="42"/>
      <c r="I27" s="42"/>
      <c r="J27" s="42"/>
      <c r="K27" s="47"/>
      <c r="L27" s="47"/>
      <c r="M27" s="42"/>
      <c r="N27" s="47"/>
      <c r="O27" s="47"/>
      <c r="P27" s="42"/>
      <c r="Q27" s="42"/>
      <c r="R27" s="47"/>
      <c r="S27" s="47"/>
      <c r="T27" s="42"/>
      <c r="U27" s="47"/>
      <c r="V27" s="47"/>
      <c r="W27" s="42"/>
      <c r="X27" s="42"/>
      <c r="Y27" s="47"/>
      <c r="Z27" s="47"/>
      <c r="AA27" s="42"/>
      <c r="AB27" s="47"/>
      <c r="AC27" s="47"/>
      <c r="AD27" s="42"/>
      <c r="AE27" s="42"/>
      <c r="AF27" s="47"/>
      <c r="AG27" s="47"/>
      <c r="AH27" s="42"/>
      <c r="AI27" s="47"/>
      <c r="AJ27" s="47"/>
      <c r="AK27" s="44"/>
      <c r="AL27" s="52"/>
    </row>
    <row r="28" spans="2:40" ht="15" customHeight="1" x14ac:dyDescent="0.35">
      <c r="B28" s="27">
        <f t="shared" si="4"/>
        <v>23</v>
      </c>
      <c r="C28" s="21" t="str">
        <f>CONCATENATE(Liste!B27," ",Liste!C27)</f>
        <v xml:space="preserve"> </v>
      </c>
      <c r="D28" s="22">
        <v>60</v>
      </c>
      <c r="E28" s="24" t="s">
        <v>13</v>
      </c>
      <c r="F28" s="41"/>
      <c r="G28" s="41"/>
      <c r="H28" s="41"/>
      <c r="I28" s="41"/>
      <c r="J28" s="41"/>
      <c r="K28" s="46"/>
      <c r="L28" s="46"/>
      <c r="M28" s="41"/>
      <c r="N28" s="46"/>
      <c r="O28" s="46"/>
      <c r="P28" s="41"/>
      <c r="Q28" s="41"/>
      <c r="R28" s="46"/>
      <c r="S28" s="46"/>
      <c r="T28" s="41"/>
      <c r="U28" s="46"/>
      <c r="V28" s="46"/>
      <c r="W28" s="41"/>
      <c r="X28" s="41"/>
      <c r="Y28" s="46"/>
      <c r="Z28" s="46"/>
      <c r="AA28" s="41"/>
      <c r="AB28" s="46"/>
      <c r="AC28" s="46"/>
      <c r="AD28" s="41"/>
      <c r="AE28" s="41"/>
      <c r="AF28" s="46"/>
      <c r="AG28" s="46"/>
      <c r="AH28" s="41"/>
      <c r="AI28" s="46"/>
      <c r="AJ28" s="46"/>
      <c r="AK28" s="43"/>
      <c r="AL28" s="51"/>
    </row>
    <row r="29" spans="2:40" ht="15" customHeight="1" thickBot="1" x14ac:dyDescent="0.4">
      <c r="B29" s="27">
        <f t="shared" si="4"/>
        <v>24</v>
      </c>
      <c r="C29" s="40" t="str">
        <f>CONCATENATE(Liste!B28," ",Liste!C28)</f>
        <v xml:space="preserve"> </v>
      </c>
      <c r="D29" s="6">
        <v>60</v>
      </c>
      <c r="E29" s="4" t="s">
        <v>14</v>
      </c>
      <c r="F29" s="42"/>
      <c r="G29" s="42"/>
      <c r="H29" s="42"/>
      <c r="I29" s="42"/>
      <c r="J29" s="42"/>
      <c r="K29" s="47"/>
      <c r="L29" s="47"/>
      <c r="M29" s="42"/>
      <c r="N29" s="47"/>
      <c r="O29" s="47"/>
      <c r="P29" s="42"/>
      <c r="Q29" s="42"/>
      <c r="R29" s="47"/>
      <c r="S29" s="47"/>
      <c r="T29" s="42"/>
      <c r="U29" s="47"/>
      <c r="V29" s="47"/>
      <c r="W29" s="42"/>
      <c r="X29" s="42"/>
      <c r="Y29" s="47"/>
      <c r="Z29" s="47"/>
      <c r="AA29" s="42"/>
      <c r="AB29" s="47"/>
      <c r="AC29" s="47"/>
      <c r="AD29" s="42"/>
      <c r="AE29" s="42"/>
      <c r="AF29" s="47"/>
      <c r="AG29" s="47"/>
      <c r="AH29" s="42"/>
      <c r="AI29" s="47"/>
      <c r="AJ29" s="47"/>
      <c r="AK29" s="44"/>
      <c r="AL29" s="52"/>
    </row>
    <row r="30" spans="2:40" ht="15" customHeight="1" x14ac:dyDescent="0.35">
      <c r="B30" s="27">
        <f t="shared" si="4"/>
        <v>25</v>
      </c>
      <c r="C30" s="21" t="str">
        <f>CONCATENATE(Liste!B29," ",Liste!C29)</f>
        <v xml:space="preserve"> </v>
      </c>
      <c r="D30" s="22">
        <v>60</v>
      </c>
      <c r="E30" s="24" t="s">
        <v>13</v>
      </c>
      <c r="F30" s="41"/>
      <c r="G30" s="41"/>
      <c r="H30" s="41"/>
      <c r="I30" s="41"/>
      <c r="J30" s="41"/>
      <c r="K30" s="46"/>
      <c r="L30" s="46"/>
      <c r="M30" s="41"/>
      <c r="N30" s="46"/>
      <c r="O30" s="46"/>
      <c r="P30" s="41"/>
      <c r="Q30" s="41"/>
      <c r="R30" s="46"/>
      <c r="S30" s="46"/>
      <c r="T30" s="41"/>
      <c r="U30" s="46"/>
      <c r="V30" s="46"/>
      <c r="W30" s="41"/>
      <c r="X30" s="41"/>
      <c r="Y30" s="46"/>
      <c r="Z30" s="46"/>
      <c r="AA30" s="41"/>
      <c r="AB30" s="46"/>
      <c r="AC30" s="46"/>
      <c r="AD30" s="41"/>
      <c r="AE30" s="41"/>
      <c r="AF30" s="46"/>
      <c r="AG30" s="46"/>
      <c r="AH30" s="41"/>
      <c r="AI30" s="46"/>
      <c r="AJ30" s="46"/>
      <c r="AK30" s="43"/>
      <c r="AL30" s="51"/>
    </row>
    <row r="31" spans="2:40" ht="15" customHeight="1" thickBot="1" x14ac:dyDescent="0.4">
      <c r="B31" s="27">
        <f t="shared" si="4"/>
        <v>26</v>
      </c>
      <c r="C31" s="40" t="str">
        <f>CONCATENATE(Liste!B30," ",Liste!C30)</f>
        <v xml:space="preserve"> </v>
      </c>
      <c r="D31" s="6">
        <v>60</v>
      </c>
      <c r="E31" s="4" t="s">
        <v>14</v>
      </c>
      <c r="F31" s="42"/>
      <c r="G31" s="42"/>
      <c r="H31" s="42"/>
      <c r="I31" s="42"/>
      <c r="J31" s="42"/>
      <c r="K31" s="47"/>
      <c r="L31" s="47"/>
      <c r="M31" s="42"/>
      <c r="N31" s="47"/>
      <c r="O31" s="47"/>
      <c r="P31" s="42"/>
      <c r="Q31" s="42"/>
      <c r="R31" s="47"/>
      <c r="S31" s="47"/>
      <c r="T31" s="42"/>
      <c r="U31" s="47"/>
      <c r="V31" s="47"/>
      <c r="W31" s="42"/>
      <c r="X31" s="42"/>
      <c r="Y31" s="47"/>
      <c r="Z31" s="47"/>
      <c r="AA31" s="42"/>
      <c r="AB31" s="47"/>
      <c r="AC31" s="47"/>
      <c r="AD31" s="42"/>
      <c r="AE31" s="42"/>
      <c r="AF31" s="47"/>
      <c r="AG31" s="47"/>
      <c r="AH31" s="42"/>
      <c r="AI31" s="47"/>
      <c r="AJ31" s="47"/>
      <c r="AK31" s="44"/>
      <c r="AL31" s="52"/>
    </row>
    <row r="32" spans="2:40" s="8" customFormat="1" ht="15" customHeight="1" x14ac:dyDescent="0.35">
      <c r="B32" s="27">
        <f t="shared" si="4"/>
        <v>27</v>
      </c>
      <c r="C32" s="21" t="str">
        <f>CONCATENATE(Liste!B31," ",Liste!C31)</f>
        <v xml:space="preserve"> </v>
      </c>
      <c r="D32" s="22">
        <v>60</v>
      </c>
      <c r="E32" s="24" t="s">
        <v>13</v>
      </c>
      <c r="F32" s="41"/>
      <c r="G32" s="41"/>
      <c r="H32" s="41"/>
      <c r="I32" s="41"/>
      <c r="J32" s="41"/>
      <c r="K32" s="46"/>
      <c r="L32" s="46"/>
      <c r="M32" s="41"/>
      <c r="N32" s="46"/>
      <c r="O32" s="46"/>
      <c r="P32" s="41"/>
      <c r="Q32" s="41"/>
      <c r="R32" s="46"/>
      <c r="S32" s="46"/>
      <c r="T32" s="41"/>
      <c r="U32" s="46"/>
      <c r="V32" s="46"/>
      <c r="W32" s="41"/>
      <c r="X32" s="41"/>
      <c r="Y32" s="46"/>
      <c r="Z32" s="46"/>
      <c r="AA32" s="41"/>
      <c r="AB32" s="46"/>
      <c r="AC32" s="46"/>
      <c r="AD32" s="41"/>
      <c r="AE32" s="41"/>
      <c r="AF32" s="46"/>
      <c r="AG32" s="46"/>
      <c r="AH32" s="41"/>
      <c r="AI32" s="46"/>
      <c r="AJ32" s="46"/>
      <c r="AK32" s="43"/>
      <c r="AL32" s="51"/>
    </row>
    <row r="33" spans="1:38" s="8" customFormat="1" ht="15" customHeight="1" thickBot="1" x14ac:dyDescent="0.4">
      <c r="B33" s="27">
        <f>B32+1</f>
        <v>28</v>
      </c>
      <c r="C33" s="40" t="str">
        <f>CONCATENATE(Liste!B32," ",Liste!C32)</f>
        <v xml:space="preserve"> </v>
      </c>
      <c r="D33" s="6">
        <v>60</v>
      </c>
      <c r="E33" s="4" t="s">
        <v>14</v>
      </c>
      <c r="F33" s="42"/>
      <c r="G33" s="42"/>
      <c r="H33" s="42"/>
      <c r="I33" s="42"/>
      <c r="J33" s="42"/>
      <c r="K33" s="47"/>
      <c r="L33" s="47"/>
      <c r="M33" s="42"/>
      <c r="N33" s="47"/>
      <c r="O33" s="47"/>
      <c r="P33" s="42"/>
      <c r="Q33" s="42"/>
      <c r="R33" s="47"/>
      <c r="S33" s="47"/>
      <c r="T33" s="42"/>
      <c r="U33" s="47"/>
      <c r="V33" s="47"/>
      <c r="W33" s="42"/>
      <c r="X33" s="42"/>
      <c r="Y33" s="47"/>
      <c r="Z33" s="47"/>
      <c r="AA33" s="42"/>
      <c r="AB33" s="47"/>
      <c r="AC33" s="47"/>
      <c r="AD33" s="42"/>
      <c r="AE33" s="42"/>
      <c r="AF33" s="47"/>
      <c r="AG33" s="47"/>
      <c r="AH33" s="42"/>
      <c r="AI33" s="47"/>
      <c r="AJ33" s="47"/>
      <c r="AK33" s="44"/>
      <c r="AL33" s="52"/>
    </row>
    <row r="34" spans="1:38" s="8" customFormat="1" ht="15" customHeight="1" x14ac:dyDescent="0.35">
      <c r="B34" s="27">
        <f>B33+1</f>
        <v>29</v>
      </c>
      <c r="C34" s="21" t="str">
        <f>CONCATENATE(Liste!B33," ",Liste!C33)</f>
        <v xml:space="preserve"> </v>
      </c>
      <c r="D34" s="22">
        <v>60</v>
      </c>
      <c r="E34" s="24" t="s">
        <v>13</v>
      </c>
      <c r="F34" s="41"/>
      <c r="G34" s="41"/>
      <c r="H34" s="41"/>
      <c r="I34" s="41"/>
      <c r="J34" s="41"/>
      <c r="K34" s="46"/>
      <c r="L34" s="46"/>
      <c r="M34" s="41"/>
      <c r="N34" s="46"/>
      <c r="O34" s="46"/>
      <c r="P34" s="41"/>
      <c r="Q34" s="41"/>
      <c r="R34" s="46"/>
      <c r="S34" s="46"/>
      <c r="T34" s="41"/>
      <c r="U34" s="46"/>
      <c r="V34" s="46"/>
      <c r="W34" s="41"/>
      <c r="X34" s="41"/>
      <c r="Y34" s="46"/>
      <c r="Z34" s="46"/>
      <c r="AA34" s="41"/>
      <c r="AB34" s="46"/>
      <c r="AC34" s="46"/>
      <c r="AD34" s="41"/>
      <c r="AE34" s="41"/>
      <c r="AF34" s="46"/>
      <c r="AG34" s="46"/>
      <c r="AH34" s="41"/>
      <c r="AI34" s="46"/>
      <c r="AJ34" s="46"/>
      <c r="AK34" s="43"/>
      <c r="AL34" s="51"/>
    </row>
    <row r="35" spans="1:38" s="8" customFormat="1" ht="15" customHeight="1" x14ac:dyDescent="0.35">
      <c r="A35" s="35">
        <f>A34+1</f>
        <v>1</v>
      </c>
      <c r="B35" s="27">
        <f>B34+1</f>
        <v>30</v>
      </c>
      <c r="C35" s="40" t="str">
        <f>CONCATENATE(Liste!B34," ",Liste!C34)</f>
        <v xml:space="preserve"> </v>
      </c>
      <c r="D35" s="4" t="s">
        <v>14</v>
      </c>
      <c r="E35" s="29"/>
      <c r="F35" s="42"/>
      <c r="G35" s="42"/>
      <c r="H35" s="42"/>
      <c r="I35" s="42"/>
      <c r="J35" s="42"/>
      <c r="K35" s="47"/>
      <c r="L35" s="47"/>
      <c r="M35" s="42"/>
      <c r="N35" s="47"/>
      <c r="O35" s="47"/>
      <c r="P35" s="42"/>
      <c r="Q35" s="42"/>
      <c r="R35" s="47"/>
      <c r="S35" s="47"/>
      <c r="T35" s="42"/>
      <c r="U35" s="47"/>
      <c r="V35" s="47"/>
      <c r="W35" s="42"/>
      <c r="X35" s="42"/>
      <c r="Y35" s="47"/>
      <c r="Z35" s="47"/>
      <c r="AA35" s="42"/>
      <c r="AB35" s="47"/>
      <c r="AC35" s="47"/>
      <c r="AD35" s="42"/>
      <c r="AE35" s="42"/>
      <c r="AF35" s="47"/>
      <c r="AG35" s="47"/>
      <c r="AH35" s="42"/>
      <c r="AI35" s="47"/>
      <c r="AJ35" s="47"/>
      <c r="AK35" s="45"/>
      <c r="AL35" s="52"/>
    </row>
    <row r="36" spans="1:38" ht="18" customHeight="1" x14ac:dyDescent="0.35">
      <c r="C36" s="18" t="str">
        <f>"   I : absence le matin"</f>
        <v xml:space="preserve">   I : absence le matin</v>
      </c>
      <c r="D36" s="15"/>
      <c r="E36" s="15"/>
      <c r="F36" s="62" t="s">
        <v>26</v>
      </c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4"/>
      <c r="S36" s="133">
        <f>Liste!D35</f>
        <v>2</v>
      </c>
      <c r="T36" s="134"/>
      <c r="U36" s="135"/>
      <c r="V36" s="70"/>
      <c r="W36" s="71" t="s">
        <v>22</v>
      </c>
      <c r="X36" s="63"/>
      <c r="Y36" s="63"/>
      <c r="Z36" s="63"/>
      <c r="AA36" s="63"/>
      <c r="AB36" s="63"/>
      <c r="AC36" s="63"/>
      <c r="AD36" s="63"/>
      <c r="AE36" s="63"/>
      <c r="AF36" s="63"/>
      <c r="AG36" s="64"/>
      <c r="AH36" s="126">
        <f>2*AM14+AM15+AM16</f>
        <v>0</v>
      </c>
      <c r="AI36" s="127"/>
      <c r="AJ36" s="151"/>
      <c r="AK36" s="152"/>
      <c r="AL36" s="92" t="str">
        <f>Liste!B2</f>
        <v>Signature du directeur</v>
      </c>
    </row>
    <row r="37" spans="1:38" ht="18" customHeight="1" x14ac:dyDescent="0.35">
      <c r="C37" s="19" t="str">
        <f>"  - : absence l'après-midi"</f>
        <v xml:space="preserve">  - : absence l'après-midi</v>
      </c>
      <c r="D37" s="15"/>
      <c r="E37" s="15"/>
      <c r="F37" s="65" t="s">
        <v>24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66"/>
      <c r="S37" s="126">
        <f>SUM(F4:AK4)</f>
        <v>32</v>
      </c>
      <c r="T37" s="134"/>
      <c r="U37" s="135"/>
      <c r="V37" s="34"/>
      <c r="W37" s="16" t="s">
        <v>27</v>
      </c>
      <c r="X37" s="15"/>
      <c r="Y37" s="15"/>
      <c r="Z37" s="15"/>
      <c r="AA37" s="15"/>
      <c r="AB37" s="15"/>
      <c r="AC37" s="15"/>
      <c r="AD37" s="15"/>
      <c r="AE37" s="15"/>
      <c r="AF37" s="15"/>
      <c r="AG37" s="66"/>
      <c r="AH37" s="126">
        <f>S38-AH36</f>
        <v>64</v>
      </c>
      <c r="AI37" s="127"/>
      <c r="AJ37" s="134"/>
      <c r="AK37" s="135"/>
      <c r="AL37" s="61"/>
    </row>
    <row r="38" spans="1:38" ht="18" customHeight="1" x14ac:dyDescent="0.35">
      <c r="C38" s="20" t="str">
        <f>" + : absence la journée"</f>
        <v xml:space="preserve"> + : absence la journée</v>
      </c>
      <c r="D38" s="15"/>
      <c r="E38" s="15"/>
      <c r="F38" s="67" t="s">
        <v>25</v>
      </c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9"/>
      <c r="S38" s="133">
        <f>S36*S37</f>
        <v>64</v>
      </c>
      <c r="T38" s="134"/>
      <c r="U38" s="135"/>
      <c r="V38" s="72"/>
      <c r="W38" s="73" t="s">
        <v>23</v>
      </c>
      <c r="X38" s="68"/>
      <c r="Y38" s="68"/>
      <c r="Z38" s="68"/>
      <c r="AA38" s="68"/>
      <c r="AB38" s="68"/>
      <c r="AC38" s="68"/>
      <c r="AD38" s="68"/>
      <c r="AE38" s="68"/>
      <c r="AF38" s="68"/>
      <c r="AG38" s="69"/>
      <c r="AH38" s="148">
        <f>AH37/S38</f>
        <v>1</v>
      </c>
      <c r="AI38" s="149"/>
      <c r="AJ38" s="149"/>
      <c r="AK38" s="150"/>
      <c r="AL38" s="60"/>
    </row>
    <row r="39" spans="1:38" x14ac:dyDescent="0.35">
      <c r="C39" s="8"/>
    </row>
  </sheetData>
  <sheetProtection password="DDAF" sheet="1" selectLockedCells="1"/>
  <mergeCells count="11">
    <mergeCell ref="C2:W2"/>
    <mergeCell ref="AG2:AL2"/>
    <mergeCell ref="C3:C5"/>
    <mergeCell ref="AL3:AL5"/>
    <mergeCell ref="AK3:AK5"/>
    <mergeCell ref="S38:U38"/>
    <mergeCell ref="AH38:AK38"/>
    <mergeCell ref="S36:U36"/>
    <mergeCell ref="AH36:AK36"/>
    <mergeCell ref="S37:U37"/>
    <mergeCell ref="AH37:AK37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indexed="43"/>
  </sheetPr>
  <dimension ref="A1:AV40"/>
  <sheetViews>
    <sheetView showGridLines="0" showRowColHeaders="0" showZeros="0" showOutlineSymbols="0" zoomScale="115" zoomScaleNormal="115" workbookViewId="0">
      <pane xSplit="5" ySplit="6" topLeftCell="F7" activePane="bottomRight" state="frozen"/>
      <selection activeCell="B2" sqref="B2:D2"/>
      <selection pane="topRight" activeCell="B2" sqref="B2:D2"/>
      <selection pane="bottomLeft" activeCell="B2" sqref="B2:D2"/>
      <selection pane="bottomRight" activeCell="K9" sqref="K9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9" width="2.88671875" style="1" customWidth="1"/>
    <col min="20" max="20" width="3.109375" style="1" customWidth="1"/>
    <col min="21" max="36" width="2.88671875" style="1" customWidth="1"/>
    <col min="37" max="37" width="2.88671875" style="1" hidden="1" customWidth="1"/>
    <col min="38" max="38" width="24.77734375" style="1" customWidth="1"/>
    <col min="39" max="39" width="32.88671875" style="1" hidden="1" customWidth="1"/>
    <col min="40" max="40" width="11.44140625" style="1" hidden="1" customWidth="1"/>
    <col min="41" max="43" width="11.44140625" style="1" customWidth="1"/>
    <col min="44" max="47" width="3.5546875" style="1" hidden="1" customWidth="1"/>
    <col min="48" max="48" width="5" style="1" hidden="1" customWidth="1"/>
    <col min="49" max="50" width="5" style="1" customWidth="1"/>
    <col min="51" max="16384" width="11.44140625" style="1"/>
  </cols>
  <sheetData>
    <row r="1" spans="1:48" ht="30" customHeight="1" x14ac:dyDescent="0.35"/>
    <row r="2" spans="1:48" ht="20.399999999999999" customHeight="1" x14ac:dyDescent="0.35">
      <c r="A2" s="2"/>
      <c r="B2" s="25"/>
      <c r="C2" s="147" t="str">
        <f>Liste!B1</f>
        <v>CM1 M. ou Mme ……… Année scolaire 2019 - 2020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91"/>
      <c r="AA2" s="91"/>
      <c r="AB2" s="91"/>
      <c r="AC2" s="91"/>
      <c r="AD2" s="91"/>
      <c r="AE2" s="91"/>
      <c r="AF2" s="91"/>
      <c r="AG2" s="136" t="s">
        <v>30</v>
      </c>
      <c r="AH2" s="136"/>
      <c r="AI2" s="136"/>
      <c r="AJ2" s="136"/>
      <c r="AK2" s="136"/>
      <c r="AL2" s="136"/>
      <c r="AM2" s="17">
        <f>DATE(2011,9,1)</f>
        <v>40787</v>
      </c>
      <c r="AN2" s="11"/>
      <c r="AR2" s="1" t="s">
        <v>16</v>
      </c>
      <c r="AS2" s="1" t="s">
        <v>17</v>
      </c>
      <c r="AU2" s="1" t="s">
        <v>18</v>
      </c>
      <c r="AV2" s="1" t="s">
        <v>19</v>
      </c>
    </row>
    <row r="3" spans="1:48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17">
        <f>DATE(2011,10,1)</f>
        <v>40817</v>
      </c>
      <c r="AN3" s="14"/>
    </row>
    <row r="4" spans="1:48" ht="16.2" customHeight="1" thickBot="1" x14ac:dyDescent="0.4">
      <c r="C4" s="137" t="s">
        <v>15</v>
      </c>
      <c r="F4" s="30" t="s">
        <v>2</v>
      </c>
      <c r="G4" s="30"/>
      <c r="H4" s="10" t="str">
        <f>"L"</f>
        <v>L</v>
      </c>
      <c r="I4" s="10" t="str">
        <f>"M"</f>
        <v>M</v>
      </c>
      <c r="J4" s="30" t="s">
        <v>2</v>
      </c>
      <c r="K4" s="10" t="str">
        <f>"J"</f>
        <v>J</v>
      </c>
      <c r="L4" s="10" t="str">
        <f>"V"</f>
        <v>V</v>
      </c>
      <c r="M4" s="30" t="s">
        <v>2</v>
      </c>
      <c r="N4" s="30" t="s">
        <v>2</v>
      </c>
      <c r="O4" s="10" t="str">
        <f>"L"</f>
        <v>L</v>
      </c>
      <c r="P4" s="10" t="str">
        <f>"M"</f>
        <v>M</v>
      </c>
      <c r="Q4" s="30" t="s">
        <v>2</v>
      </c>
      <c r="R4" s="10" t="str">
        <f>"J"</f>
        <v>J</v>
      </c>
      <c r="S4" s="10" t="str">
        <f>"V"</f>
        <v>V</v>
      </c>
      <c r="T4" s="30" t="s">
        <v>2</v>
      </c>
      <c r="U4" s="30"/>
      <c r="V4" s="30" t="s">
        <v>2</v>
      </c>
      <c r="W4" s="30" t="s">
        <v>2</v>
      </c>
      <c r="X4" s="30"/>
      <c r="Y4" s="30" t="s">
        <v>2</v>
      </c>
      <c r="Z4" s="30" t="s">
        <v>2</v>
      </c>
      <c r="AA4" s="30" t="s">
        <v>2</v>
      </c>
      <c r="AB4" s="30"/>
      <c r="AC4" s="30" t="s">
        <v>2</v>
      </c>
      <c r="AD4" s="30" t="s">
        <v>2</v>
      </c>
      <c r="AE4" s="30"/>
      <c r="AF4" s="30" t="s">
        <v>2</v>
      </c>
      <c r="AG4" s="30" t="s">
        <v>2</v>
      </c>
      <c r="AH4" s="30"/>
      <c r="AI4" s="30"/>
      <c r="AJ4" s="30"/>
      <c r="AK4" s="30"/>
      <c r="AL4" s="130" t="s">
        <v>21</v>
      </c>
      <c r="AM4" s="17">
        <f>DATE(2011,11,1)</f>
        <v>40848</v>
      </c>
    </row>
    <row r="5" spans="1:48" ht="16.2" hidden="1" customHeight="1" thickBot="1" x14ac:dyDescent="0.4">
      <c r="C5" s="138"/>
      <c r="F5" s="31">
        <f t="shared" ref="F5:AH5" si="0">IF(OR(F4="L",F4="M",F4="J",F4="V"),2,0)</f>
        <v>0</v>
      </c>
      <c r="G5" s="31">
        <f t="shared" si="0"/>
        <v>0</v>
      </c>
      <c r="H5" s="13">
        <f t="shared" si="0"/>
        <v>2</v>
      </c>
      <c r="I5" s="13">
        <f t="shared" si="0"/>
        <v>2</v>
      </c>
      <c r="J5" s="31">
        <f t="shared" si="0"/>
        <v>0</v>
      </c>
      <c r="K5" s="13">
        <f t="shared" si="0"/>
        <v>2</v>
      </c>
      <c r="L5" s="13">
        <f t="shared" si="0"/>
        <v>2</v>
      </c>
      <c r="M5" s="31">
        <f t="shared" si="0"/>
        <v>0</v>
      </c>
      <c r="N5" s="31">
        <f t="shared" si="0"/>
        <v>0</v>
      </c>
      <c r="O5" s="13">
        <f t="shared" si="0"/>
        <v>2</v>
      </c>
      <c r="P5" s="13">
        <f t="shared" si="0"/>
        <v>2</v>
      </c>
      <c r="Q5" s="31">
        <f t="shared" si="0"/>
        <v>0</v>
      </c>
      <c r="R5" s="13">
        <f t="shared" si="0"/>
        <v>2</v>
      </c>
      <c r="S5" s="13">
        <f t="shared" si="0"/>
        <v>2</v>
      </c>
      <c r="T5" s="31">
        <f t="shared" si="0"/>
        <v>0</v>
      </c>
      <c r="U5" s="31">
        <f t="shared" si="0"/>
        <v>0</v>
      </c>
      <c r="V5" s="31">
        <f t="shared" si="0"/>
        <v>0</v>
      </c>
      <c r="W5" s="31">
        <f t="shared" si="0"/>
        <v>0</v>
      </c>
      <c r="X5" s="31">
        <f t="shared" si="0"/>
        <v>0</v>
      </c>
      <c r="Y5" s="31">
        <f t="shared" si="0"/>
        <v>0</v>
      </c>
      <c r="Z5" s="31">
        <f t="shared" si="0"/>
        <v>0</v>
      </c>
      <c r="AA5" s="31">
        <f t="shared" ref="AA5:AG5" si="1">IF(OR(AA4="L",AA4="M",AA4="J",AA4="V"),2,0)</f>
        <v>0</v>
      </c>
      <c r="AB5" s="31">
        <f t="shared" si="1"/>
        <v>0</v>
      </c>
      <c r="AC5" s="31">
        <f t="shared" si="1"/>
        <v>0</v>
      </c>
      <c r="AD5" s="31">
        <f t="shared" si="1"/>
        <v>0</v>
      </c>
      <c r="AE5" s="31">
        <f t="shared" si="1"/>
        <v>0</v>
      </c>
      <c r="AF5" s="31">
        <f t="shared" si="1"/>
        <v>0</v>
      </c>
      <c r="AG5" s="31">
        <f t="shared" si="1"/>
        <v>0</v>
      </c>
      <c r="AH5" s="31">
        <f t="shared" si="0"/>
        <v>0</v>
      </c>
      <c r="AI5" s="31">
        <f>IF(OR(AI4="L",AI4="M",AI4="J",AI4="V"),2,0)</f>
        <v>0</v>
      </c>
      <c r="AJ5" s="31">
        <f>IF(OR(AJ4="L",AJ4="M",AJ4="J",AJ4="V"),2,0)</f>
        <v>0</v>
      </c>
      <c r="AK5" s="31">
        <f>IF(OR(AK4="L",AK4="M",AK4="J",AK4="V"),2,0)</f>
        <v>0</v>
      </c>
      <c r="AL5" s="131"/>
      <c r="AM5" s="4"/>
    </row>
    <row r="6" spans="1:48" ht="16.2" customHeight="1" thickBot="1" x14ac:dyDescent="0.4">
      <c r="C6" s="139"/>
      <c r="D6" s="9" t="s">
        <v>0</v>
      </c>
      <c r="E6" s="9"/>
      <c r="F6" s="32">
        <f t="shared" ref="F6:AG6" si="2">E6+1</f>
        <v>1</v>
      </c>
      <c r="G6" s="32">
        <f t="shared" si="2"/>
        <v>2</v>
      </c>
      <c r="H6" s="12">
        <f t="shared" si="2"/>
        <v>3</v>
      </c>
      <c r="I6" s="12">
        <f t="shared" si="2"/>
        <v>4</v>
      </c>
      <c r="J6" s="32">
        <f t="shared" si="2"/>
        <v>5</v>
      </c>
      <c r="K6" s="12">
        <f t="shared" si="2"/>
        <v>6</v>
      </c>
      <c r="L6" s="12">
        <f t="shared" si="2"/>
        <v>7</v>
      </c>
      <c r="M6" s="32">
        <f t="shared" si="2"/>
        <v>8</v>
      </c>
      <c r="N6" s="32">
        <f t="shared" si="2"/>
        <v>9</v>
      </c>
      <c r="O6" s="12">
        <f t="shared" si="2"/>
        <v>10</v>
      </c>
      <c r="P6" s="12">
        <f t="shared" si="2"/>
        <v>11</v>
      </c>
      <c r="Q6" s="32">
        <f t="shared" si="2"/>
        <v>12</v>
      </c>
      <c r="R6" s="12">
        <f t="shared" si="2"/>
        <v>13</v>
      </c>
      <c r="S6" s="12">
        <f t="shared" si="2"/>
        <v>14</v>
      </c>
      <c r="T6" s="32">
        <f t="shared" si="2"/>
        <v>15</v>
      </c>
      <c r="U6" s="32">
        <f t="shared" si="2"/>
        <v>16</v>
      </c>
      <c r="V6" s="32">
        <f t="shared" si="2"/>
        <v>17</v>
      </c>
      <c r="W6" s="32">
        <f t="shared" si="2"/>
        <v>18</v>
      </c>
      <c r="X6" s="32">
        <f t="shared" si="2"/>
        <v>19</v>
      </c>
      <c r="Y6" s="32">
        <f t="shared" si="2"/>
        <v>20</v>
      </c>
      <c r="Z6" s="32">
        <f t="shared" si="2"/>
        <v>21</v>
      </c>
      <c r="AA6" s="32">
        <f t="shared" si="2"/>
        <v>22</v>
      </c>
      <c r="AB6" s="32">
        <f t="shared" si="2"/>
        <v>23</v>
      </c>
      <c r="AC6" s="32">
        <f t="shared" si="2"/>
        <v>24</v>
      </c>
      <c r="AD6" s="32">
        <f t="shared" si="2"/>
        <v>25</v>
      </c>
      <c r="AE6" s="32">
        <f t="shared" si="2"/>
        <v>26</v>
      </c>
      <c r="AF6" s="32">
        <f t="shared" si="2"/>
        <v>27</v>
      </c>
      <c r="AG6" s="32">
        <f t="shared" si="2"/>
        <v>28</v>
      </c>
      <c r="AH6" s="32">
        <v>29</v>
      </c>
      <c r="AI6" s="32" t="s">
        <v>2</v>
      </c>
      <c r="AJ6" s="32" t="s">
        <v>2</v>
      </c>
      <c r="AK6" s="32" t="s">
        <v>2</v>
      </c>
      <c r="AL6" s="132"/>
      <c r="AM6" s="17">
        <f>DATE(2011,12,1)</f>
        <v>40878</v>
      </c>
    </row>
    <row r="7" spans="1:48" ht="15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41"/>
      <c r="G7" s="41"/>
      <c r="H7" s="46"/>
      <c r="I7" s="46"/>
      <c r="J7" s="41"/>
      <c r="K7" s="46"/>
      <c r="L7" s="46"/>
      <c r="M7" s="41"/>
      <c r="N7" s="41"/>
      <c r="O7" s="46"/>
      <c r="P7" s="46"/>
      <c r="Q7" s="41"/>
      <c r="R7" s="46"/>
      <c r="S7" s="46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51"/>
      <c r="AM7" s="17">
        <f>DATE(2012,1,1)</f>
        <v>40909</v>
      </c>
    </row>
    <row r="8" spans="1:48" ht="15" customHeight="1" x14ac:dyDescent="0.35">
      <c r="B8" s="27">
        <f t="shared" ref="B8:B32" si="3">B7+1</f>
        <v>2</v>
      </c>
      <c r="C8" s="40" t="str">
        <f>CONCATENATE(Liste!B6," ",Liste!C6)</f>
        <v>Nom2 Prénom2</v>
      </c>
      <c r="D8" s="5">
        <v>90</v>
      </c>
      <c r="E8" s="3"/>
      <c r="F8" s="42"/>
      <c r="G8" s="42"/>
      <c r="H8" s="47"/>
      <c r="I8" s="47"/>
      <c r="J8" s="42"/>
      <c r="K8" s="47"/>
      <c r="L8" s="47"/>
      <c r="M8" s="42"/>
      <c r="N8" s="42"/>
      <c r="O8" s="47"/>
      <c r="P8" s="47"/>
      <c r="Q8" s="42"/>
      <c r="R8" s="47"/>
      <c r="S8" s="47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52"/>
      <c r="AM8" s="17">
        <f>DATE(2012,2,1)</f>
        <v>40940</v>
      </c>
    </row>
    <row r="9" spans="1:48" ht="15" customHeight="1" x14ac:dyDescent="0.35">
      <c r="B9" s="27">
        <f t="shared" si="3"/>
        <v>3</v>
      </c>
      <c r="C9" s="21" t="str">
        <f>CONCATENATE(Liste!B7," ",Liste!C7)</f>
        <v xml:space="preserve"> </v>
      </c>
      <c r="D9" s="22" t="s">
        <v>2</v>
      </c>
      <c r="E9" s="23"/>
      <c r="F9" s="41"/>
      <c r="G9" s="41"/>
      <c r="H9" s="46"/>
      <c r="I9" s="46"/>
      <c r="J9" s="41"/>
      <c r="K9" s="46"/>
      <c r="L9" s="46"/>
      <c r="M9" s="41"/>
      <c r="N9" s="41"/>
      <c r="O9" s="46"/>
      <c r="P9" s="46"/>
      <c r="Q9" s="41"/>
      <c r="R9" s="46"/>
      <c r="S9" s="46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51"/>
      <c r="AM9" s="17">
        <f>DATE(2012,3,1)</f>
        <v>40969</v>
      </c>
    </row>
    <row r="10" spans="1:48" ht="15" customHeight="1" x14ac:dyDescent="0.35">
      <c r="B10" s="27">
        <f t="shared" si="3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42"/>
      <c r="G10" s="42"/>
      <c r="H10" s="47"/>
      <c r="I10" s="47"/>
      <c r="J10" s="42"/>
      <c r="K10" s="47"/>
      <c r="L10" s="47"/>
      <c r="M10" s="42"/>
      <c r="N10" s="42"/>
      <c r="O10" s="47"/>
      <c r="P10" s="47"/>
      <c r="Q10" s="42"/>
      <c r="R10" s="47"/>
      <c r="S10" s="47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52"/>
      <c r="AM10" s="17">
        <f>DATE(2012,4,1)</f>
        <v>41000</v>
      </c>
    </row>
    <row r="11" spans="1:48" ht="15" customHeight="1" x14ac:dyDescent="0.35">
      <c r="B11" s="27">
        <f t="shared" si="3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41"/>
      <c r="G11" s="41"/>
      <c r="H11" s="46"/>
      <c r="I11" s="46"/>
      <c r="J11" s="41"/>
      <c r="K11" s="46"/>
      <c r="L11" s="46"/>
      <c r="M11" s="41"/>
      <c r="N11" s="41"/>
      <c r="O11" s="46"/>
      <c r="P11" s="46"/>
      <c r="Q11" s="41"/>
      <c r="R11" s="46"/>
      <c r="S11" s="46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51"/>
      <c r="AM11" s="17">
        <f>DATE(2012,5,1)</f>
        <v>41030</v>
      </c>
    </row>
    <row r="12" spans="1:48" ht="15" customHeight="1" x14ac:dyDescent="0.35">
      <c r="B12" s="27">
        <f t="shared" si="3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42"/>
      <c r="G12" s="42"/>
      <c r="H12" s="47"/>
      <c r="I12" s="47"/>
      <c r="J12" s="42"/>
      <c r="K12" s="47"/>
      <c r="L12" s="47"/>
      <c r="M12" s="42"/>
      <c r="N12" s="42"/>
      <c r="O12" s="47"/>
      <c r="P12" s="47"/>
      <c r="Q12" s="42"/>
      <c r="R12" s="47"/>
      <c r="S12" s="47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52"/>
      <c r="AM12" s="17">
        <f>DATE(2012,6,1)</f>
        <v>41061</v>
      </c>
    </row>
    <row r="13" spans="1:48" ht="15" customHeight="1" x14ac:dyDescent="0.35">
      <c r="B13" s="27">
        <f t="shared" si="3"/>
        <v>7</v>
      </c>
      <c r="C13" s="21" t="str">
        <f>CONCATENATE(Liste!B11," ",Liste!C11)</f>
        <v xml:space="preserve"> </v>
      </c>
      <c r="D13" s="22" t="s">
        <v>2</v>
      </c>
      <c r="E13" s="23"/>
      <c r="F13" s="41"/>
      <c r="G13" s="41"/>
      <c r="H13" s="46"/>
      <c r="I13" s="46"/>
      <c r="J13" s="41"/>
      <c r="K13" s="46"/>
      <c r="L13" s="46"/>
      <c r="M13" s="41"/>
      <c r="N13" s="41"/>
      <c r="O13" s="46"/>
      <c r="P13" s="46"/>
      <c r="Q13" s="41"/>
      <c r="R13" s="46"/>
      <c r="S13" s="46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51"/>
      <c r="AM13" s="17">
        <f>DATE(2012,7,1)</f>
        <v>41091</v>
      </c>
    </row>
    <row r="14" spans="1:48" ht="15" customHeight="1" x14ac:dyDescent="0.35">
      <c r="B14" s="27">
        <f t="shared" si="3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42"/>
      <c r="G14" s="42"/>
      <c r="H14" s="47"/>
      <c r="I14" s="47"/>
      <c r="J14" s="42"/>
      <c r="K14" s="47"/>
      <c r="L14" s="47"/>
      <c r="M14" s="42"/>
      <c r="N14" s="42"/>
      <c r="O14" s="47"/>
      <c r="P14" s="47"/>
      <c r="Q14" s="42"/>
      <c r="R14" s="47"/>
      <c r="S14" s="47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52"/>
    </row>
    <row r="15" spans="1:48" ht="15" customHeight="1" x14ac:dyDescent="0.35">
      <c r="B15" s="27">
        <f t="shared" si="3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41"/>
      <c r="G15" s="41"/>
      <c r="H15" s="46"/>
      <c r="I15" s="46"/>
      <c r="J15" s="41"/>
      <c r="K15" s="46"/>
      <c r="L15" s="46"/>
      <c r="M15" s="41"/>
      <c r="N15" s="41"/>
      <c r="O15" s="46"/>
      <c r="P15" s="46"/>
      <c r="Q15" s="41"/>
      <c r="R15" s="46"/>
      <c r="S15" s="46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51"/>
      <c r="AM15" s="33">
        <f>COUNTIF(F7:AJ36,"+")</f>
        <v>0</v>
      </c>
      <c r="AN15" s="1" t="s">
        <v>2</v>
      </c>
    </row>
    <row r="16" spans="1:48" ht="15" customHeight="1" x14ac:dyDescent="0.35">
      <c r="B16" s="27">
        <f t="shared" si="3"/>
        <v>10</v>
      </c>
      <c r="C16" s="40" t="str">
        <f>CONCATENATE(Liste!B14," ",Liste!C14)</f>
        <v xml:space="preserve"> </v>
      </c>
      <c r="D16" s="5" t="s">
        <v>1</v>
      </c>
      <c r="E16" s="3"/>
      <c r="F16" s="42"/>
      <c r="G16" s="42"/>
      <c r="H16" s="47"/>
      <c r="I16" s="47"/>
      <c r="J16" s="42"/>
      <c r="K16" s="47"/>
      <c r="L16" s="47"/>
      <c r="M16" s="42"/>
      <c r="N16" s="42"/>
      <c r="O16" s="47"/>
      <c r="P16" s="47"/>
      <c r="Q16" s="42"/>
      <c r="R16" s="47"/>
      <c r="S16" s="47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52"/>
      <c r="AM16" s="33">
        <f>COUNTIF(F7:AJ36,"-")</f>
        <v>0</v>
      </c>
      <c r="AN16" s="33" t="s">
        <v>2</v>
      </c>
    </row>
    <row r="17" spans="2:40" ht="15" customHeight="1" x14ac:dyDescent="0.35">
      <c r="B17" s="27">
        <f t="shared" si="3"/>
        <v>11</v>
      </c>
      <c r="C17" s="21" t="str">
        <f>CONCATENATE(Liste!B15," ",Liste!C15)</f>
        <v xml:space="preserve"> </v>
      </c>
      <c r="D17" s="22" t="s">
        <v>2</v>
      </c>
      <c r="E17" s="23"/>
      <c r="F17" s="41"/>
      <c r="G17" s="41"/>
      <c r="H17" s="46"/>
      <c r="I17" s="46"/>
      <c r="J17" s="41"/>
      <c r="K17" s="46"/>
      <c r="L17" s="46"/>
      <c r="M17" s="41"/>
      <c r="N17" s="41"/>
      <c r="O17" s="46"/>
      <c r="P17" s="46"/>
      <c r="Q17" s="41"/>
      <c r="R17" s="46"/>
      <c r="S17" s="46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51"/>
      <c r="AM17" s="33">
        <f>COUNTIF(F7:AJ36,"I")</f>
        <v>0</v>
      </c>
      <c r="AN17" s="33" t="s">
        <v>2</v>
      </c>
    </row>
    <row r="18" spans="2:40" ht="15" customHeight="1" x14ac:dyDescent="0.35">
      <c r="B18" s="27">
        <f t="shared" si="3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42"/>
      <c r="G18" s="42"/>
      <c r="H18" s="47"/>
      <c r="I18" s="47"/>
      <c r="J18" s="42"/>
      <c r="K18" s="47"/>
      <c r="L18" s="47"/>
      <c r="M18" s="42"/>
      <c r="N18" s="42"/>
      <c r="O18" s="47"/>
      <c r="P18" s="47"/>
      <c r="Q18" s="42"/>
      <c r="R18" s="47"/>
      <c r="S18" s="47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52"/>
      <c r="AN18" s="33" t="s">
        <v>2</v>
      </c>
    </row>
    <row r="19" spans="2:40" ht="15" customHeight="1" x14ac:dyDescent="0.35">
      <c r="B19" s="27">
        <f t="shared" si="3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41"/>
      <c r="G19" s="41"/>
      <c r="H19" s="46"/>
      <c r="I19" s="46"/>
      <c r="J19" s="41"/>
      <c r="K19" s="46"/>
      <c r="L19" s="46"/>
      <c r="M19" s="41"/>
      <c r="N19" s="41"/>
      <c r="O19" s="46"/>
      <c r="P19" s="46"/>
      <c r="Q19" s="41"/>
      <c r="R19" s="46"/>
      <c r="S19" s="46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51"/>
      <c r="AM19" s="33"/>
    </row>
    <row r="20" spans="2:40" ht="15" customHeight="1" x14ac:dyDescent="0.35">
      <c r="B20" s="27">
        <f t="shared" si="3"/>
        <v>14</v>
      </c>
      <c r="C20" s="40" t="str">
        <f>CONCATENATE(Liste!B18," ",Liste!C18)</f>
        <v xml:space="preserve"> </v>
      </c>
      <c r="D20" s="5" t="s">
        <v>2</v>
      </c>
      <c r="E20" s="3"/>
      <c r="F20" s="42"/>
      <c r="G20" s="42"/>
      <c r="H20" s="47"/>
      <c r="I20" s="47"/>
      <c r="J20" s="41"/>
      <c r="K20" s="47"/>
      <c r="L20" s="47"/>
      <c r="M20" s="42"/>
      <c r="N20" s="42"/>
      <c r="O20" s="47"/>
      <c r="P20" s="47"/>
      <c r="Q20" s="41"/>
      <c r="R20" s="47"/>
      <c r="S20" s="47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52"/>
    </row>
    <row r="21" spans="2:40" ht="15" customHeight="1" x14ac:dyDescent="0.35">
      <c r="B21" s="27">
        <f t="shared" si="3"/>
        <v>15</v>
      </c>
      <c r="C21" s="21" t="str">
        <f>CONCATENATE(Liste!B19," ",Liste!C19)</f>
        <v xml:space="preserve"> </v>
      </c>
      <c r="D21" s="22" t="s">
        <v>2</v>
      </c>
      <c r="E21" s="23"/>
      <c r="F21" s="41"/>
      <c r="G21" s="41"/>
      <c r="H21" s="46"/>
      <c r="I21" s="46"/>
      <c r="J21" s="42"/>
      <c r="K21" s="46"/>
      <c r="L21" s="46"/>
      <c r="M21" s="41"/>
      <c r="N21" s="41"/>
      <c r="O21" s="46"/>
      <c r="P21" s="46"/>
      <c r="Q21" s="42"/>
      <c r="R21" s="46"/>
      <c r="S21" s="46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51"/>
    </row>
    <row r="22" spans="2:40" ht="15" customHeight="1" x14ac:dyDescent="0.35">
      <c r="B22" s="27">
        <f t="shared" si="3"/>
        <v>16</v>
      </c>
      <c r="C22" s="40" t="str">
        <f>CONCATENATE(Liste!B20," ",Liste!C20)</f>
        <v xml:space="preserve"> </v>
      </c>
      <c r="D22" s="5" t="s">
        <v>2</v>
      </c>
      <c r="E22" s="3"/>
      <c r="F22" s="42"/>
      <c r="G22" s="42"/>
      <c r="H22" s="47"/>
      <c r="I22" s="47"/>
      <c r="J22" s="42"/>
      <c r="K22" s="47"/>
      <c r="L22" s="47"/>
      <c r="M22" s="42"/>
      <c r="N22" s="42"/>
      <c r="O22" s="47"/>
      <c r="P22" s="47"/>
      <c r="Q22" s="42"/>
      <c r="R22" s="47"/>
      <c r="S22" s="47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52"/>
    </row>
    <row r="23" spans="2:40" ht="15" customHeight="1" x14ac:dyDescent="0.35">
      <c r="B23" s="27">
        <f t="shared" si="3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41"/>
      <c r="G23" s="41"/>
      <c r="H23" s="46"/>
      <c r="I23" s="46"/>
      <c r="J23" s="41"/>
      <c r="K23" s="46"/>
      <c r="L23" s="46"/>
      <c r="M23" s="41"/>
      <c r="N23" s="41"/>
      <c r="O23" s="46"/>
      <c r="P23" s="46"/>
      <c r="Q23" s="41"/>
      <c r="R23" s="46"/>
      <c r="S23" s="46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51"/>
    </row>
    <row r="24" spans="2:40" ht="15" customHeight="1" x14ac:dyDescent="0.35">
      <c r="B24" s="27">
        <f t="shared" si="3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42"/>
      <c r="G24" s="42"/>
      <c r="H24" s="47"/>
      <c r="I24" s="47"/>
      <c r="J24" s="42"/>
      <c r="K24" s="47"/>
      <c r="L24" s="47"/>
      <c r="M24" s="42"/>
      <c r="N24" s="42"/>
      <c r="O24" s="47"/>
      <c r="P24" s="47"/>
      <c r="Q24" s="42"/>
      <c r="R24" s="47"/>
      <c r="S24" s="47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52"/>
    </row>
    <row r="25" spans="2:40" ht="15" customHeight="1" x14ac:dyDescent="0.35">
      <c r="B25" s="27">
        <f t="shared" si="3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41"/>
      <c r="G25" s="41"/>
      <c r="H25" s="46"/>
      <c r="I25" s="46"/>
      <c r="J25" s="41"/>
      <c r="K25" s="46"/>
      <c r="L25" s="46"/>
      <c r="M25" s="41"/>
      <c r="N25" s="41"/>
      <c r="O25" s="46"/>
      <c r="P25" s="46"/>
      <c r="Q25" s="41"/>
      <c r="R25" s="46"/>
      <c r="S25" s="46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51"/>
    </row>
    <row r="26" spans="2:40" ht="15" customHeight="1" x14ac:dyDescent="0.35">
      <c r="B26" s="27">
        <f t="shared" si="3"/>
        <v>20</v>
      </c>
      <c r="C26" s="40" t="str">
        <f>CONCATENATE(Liste!B24," ",Liste!C24)</f>
        <v xml:space="preserve"> </v>
      </c>
      <c r="D26" s="5" t="s">
        <v>2</v>
      </c>
      <c r="E26" s="3"/>
      <c r="F26" s="42"/>
      <c r="G26" s="42"/>
      <c r="H26" s="47"/>
      <c r="I26" s="47"/>
      <c r="J26" s="42"/>
      <c r="K26" s="47"/>
      <c r="L26" s="47"/>
      <c r="M26" s="42"/>
      <c r="N26" s="42"/>
      <c r="O26" s="47"/>
      <c r="P26" s="47"/>
      <c r="Q26" s="42"/>
      <c r="R26" s="47"/>
      <c r="S26" s="47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52"/>
    </row>
    <row r="27" spans="2:40" ht="15" customHeight="1" x14ac:dyDescent="0.35">
      <c r="B27" s="27">
        <f t="shared" si="3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41"/>
      <c r="G27" s="41"/>
      <c r="H27" s="46"/>
      <c r="I27" s="46"/>
      <c r="J27" s="41"/>
      <c r="K27" s="46"/>
      <c r="L27" s="46"/>
      <c r="M27" s="41"/>
      <c r="N27" s="41"/>
      <c r="O27" s="46"/>
      <c r="P27" s="46"/>
      <c r="Q27" s="41"/>
      <c r="R27" s="46"/>
      <c r="S27" s="46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51"/>
    </row>
    <row r="28" spans="2:40" ht="15" customHeight="1" thickBot="1" x14ac:dyDescent="0.4">
      <c r="B28" s="27">
        <f t="shared" si="3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42"/>
      <c r="G28" s="42"/>
      <c r="H28" s="47"/>
      <c r="I28" s="47"/>
      <c r="J28" s="42"/>
      <c r="K28" s="47"/>
      <c r="L28" s="47"/>
      <c r="M28" s="42"/>
      <c r="N28" s="42"/>
      <c r="O28" s="47"/>
      <c r="P28" s="47"/>
      <c r="Q28" s="42"/>
      <c r="R28" s="47"/>
      <c r="S28" s="47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52"/>
    </row>
    <row r="29" spans="2:40" ht="15" customHeight="1" x14ac:dyDescent="0.35">
      <c r="B29" s="27">
        <f t="shared" si="3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41"/>
      <c r="G29" s="41"/>
      <c r="H29" s="46"/>
      <c r="I29" s="46"/>
      <c r="J29" s="41"/>
      <c r="K29" s="46"/>
      <c r="L29" s="46"/>
      <c r="M29" s="41"/>
      <c r="N29" s="41"/>
      <c r="O29" s="46"/>
      <c r="P29" s="46"/>
      <c r="Q29" s="41"/>
      <c r="R29" s="46"/>
      <c r="S29" s="46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51"/>
    </row>
    <row r="30" spans="2:40" ht="15" customHeight="1" thickBot="1" x14ac:dyDescent="0.4">
      <c r="B30" s="27">
        <f t="shared" si="3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42"/>
      <c r="G30" s="42"/>
      <c r="H30" s="47"/>
      <c r="I30" s="47"/>
      <c r="J30" s="42"/>
      <c r="K30" s="47"/>
      <c r="L30" s="47"/>
      <c r="M30" s="42"/>
      <c r="N30" s="42"/>
      <c r="O30" s="47"/>
      <c r="P30" s="47"/>
      <c r="Q30" s="42"/>
      <c r="R30" s="47"/>
      <c r="S30" s="47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52"/>
    </row>
    <row r="31" spans="2:40" ht="15" customHeight="1" x14ac:dyDescent="0.35">
      <c r="B31" s="27">
        <f t="shared" si="3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41"/>
      <c r="G31" s="41"/>
      <c r="H31" s="46"/>
      <c r="I31" s="46"/>
      <c r="J31" s="41"/>
      <c r="K31" s="46"/>
      <c r="L31" s="46"/>
      <c r="M31" s="41"/>
      <c r="N31" s="41"/>
      <c r="O31" s="46"/>
      <c r="P31" s="46"/>
      <c r="Q31" s="41"/>
      <c r="R31" s="46"/>
      <c r="S31" s="46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51"/>
    </row>
    <row r="32" spans="2:40" s="8" customFormat="1" ht="15" customHeight="1" thickBot="1" x14ac:dyDescent="0.4">
      <c r="B32" s="27">
        <f t="shared" si="3"/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42"/>
      <c r="G32" s="42"/>
      <c r="H32" s="47"/>
      <c r="I32" s="47"/>
      <c r="J32" s="42"/>
      <c r="K32" s="47"/>
      <c r="L32" s="47"/>
      <c r="M32" s="42"/>
      <c r="N32" s="42"/>
      <c r="O32" s="47"/>
      <c r="P32" s="47"/>
      <c r="Q32" s="42"/>
      <c r="R32" s="47"/>
      <c r="S32" s="47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52"/>
    </row>
    <row r="33" spans="2:38" s="8" customFormat="1" ht="15" customHeight="1" x14ac:dyDescent="0.35">
      <c r="B33" s="27">
        <f>B32+1</f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41"/>
      <c r="G33" s="41"/>
      <c r="H33" s="46"/>
      <c r="I33" s="46"/>
      <c r="J33" s="41"/>
      <c r="K33" s="46"/>
      <c r="L33" s="46"/>
      <c r="M33" s="41"/>
      <c r="N33" s="41"/>
      <c r="O33" s="46"/>
      <c r="P33" s="46"/>
      <c r="Q33" s="41"/>
      <c r="R33" s="46"/>
      <c r="S33" s="46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51"/>
    </row>
    <row r="34" spans="2:38" s="8" customFormat="1" ht="15" customHeight="1" thickBot="1" x14ac:dyDescent="0.4">
      <c r="B34" s="27">
        <f>B33+1</f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42"/>
      <c r="G34" s="42"/>
      <c r="H34" s="47"/>
      <c r="I34" s="47"/>
      <c r="J34" s="42"/>
      <c r="K34" s="47"/>
      <c r="L34" s="47"/>
      <c r="M34" s="42"/>
      <c r="N34" s="42"/>
      <c r="O34" s="47"/>
      <c r="P34" s="47"/>
      <c r="Q34" s="42"/>
      <c r="R34" s="47"/>
      <c r="S34" s="47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52"/>
    </row>
    <row r="35" spans="2:38" s="8" customFormat="1" ht="15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41"/>
      <c r="G35" s="41"/>
      <c r="H35" s="46"/>
      <c r="I35" s="46"/>
      <c r="J35" s="41"/>
      <c r="K35" s="46"/>
      <c r="L35" s="46"/>
      <c r="M35" s="41"/>
      <c r="N35" s="41"/>
      <c r="O35" s="46"/>
      <c r="P35" s="46"/>
      <c r="Q35" s="41"/>
      <c r="R35" s="46"/>
      <c r="S35" s="46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51"/>
    </row>
    <row r="36" spans="2:38" s="8" customFormat="1" ht="15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42"/>
      <c r="G36" s="42"/>
      <c r="H36" s="47"/>
      <c r="I36" s="47"/>
      <c r="J36" s="42"/>
      <c r="K36" s="47"/>
      <c r="L36" s="47"/>
      <c r="M36" s="42"/>
      <c r="N36" s="42"/>
      <c r="O36" s="47"/>
      <c r="P36" s="47"/>
      <c r="Q36" s="42"/>
      <c r="R36" s="47"/>
      <c r="S36" s="47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52"/>
    </row>
    <row r="37" spans="2:38" ht="18" customHeight="1" x14ac:dyDescent="0.35">
      <c r="C37" s="18" t="str">
        <f>"   I : absence le matin"</f>
        <v xml:space="preserve">   I : absence le matin</v>
      </c>
      <c r="D37" s="15"/>
      <c r="E37" s="15"/>
      <c r="F37" s="62" t="s">
        <v>26</v>
      </c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4"/>
      <c r="S37" s="133">
        <f>Liste!D35</f>
        <v>2</v>
      </c>
      <c r="T37" s="134"/>
      <c r="U37" s="135"/>
      <c r="V37" s="70"/>
      <c r="W37" s="71" t="s">
        <v>22</v>
      </c>
      <c r="X37" s="63"/>
      <c r="Y37" s="63"/>
      <c r="Z37" s="63"/>
      <c r="AA37" s="63"/>
      <c r="AB37" s="63"/>
      <c r="AC37" s="63"/>
      <c r="AD37" s="63"/>
      <c r="AE37" s="63"/>
      <c r="AF37" s="63"/>
      <c r="AG37" s="64"/>
      <c r="AH37" s="126">
        <f>2*AM15+AM16+AM17</f>
        <v>0</v>
      </c>
      <c r="AI37" s="127"/>
      <c r="AJ37" s="151"/>
      <c r="AK37" s="152"/>
      <c r="AL37" s="92" t="str">
        <f>Liste!B2</f>
        <v>Signature du directeur</v>
      </c>
    </row>
    <row r="38" spans="2:38" ht="18" customHeight="1" x14ac:dyDescent="0.35">
      <c r="C38" s="19" t="str">
        <f>"  - : absence l'après-midi"</f>
        <v xml:space="preserve">  - : absence l'après-midi</v>
      </c>
      <c r="D38" s="15"/>
      <c r="E38" s="15"/>
      <c r="F38" s="65" t="s">
        <v>24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66"/>
      <c r="S38" s="126">
        <f>SUM(F5:AK5)</f>
        <v>16</v>
      </c>
      <c r="T38" s="134"/>
      <c r="U38" s="135"/>
      <c r="V38" s="34"/>
      <c r="W38" s="16" t="s">
        <v>27</v>
      </c>
      <c r="X38" s="15"/>
      <c r="Y38" s="15"/>
      <c r="Z38" s="15"/>
      <c r="AA38" s="15"/>
      <c r="AB38" s="15"/>
      <c r="AC38" s="15"/>
      <c r="AD38" s="15"/>
      <c r="AE38" s="15"/>
      <c r="AF38" s="15"/>
      <c r="AG38" s="66"/>
      <c r="AH38" s="126">
        <f>S39-AH37</f>
        <v>32</v>
      </c>
      <c r="AI38" s="127"/>
      <c r="AJ38" s="134"/>
      <c r="AK38" s="135"/>
      <c r="AL38" s="61"/>
    </row>
    <row r="39" spans="2:38" ht="18" customHeight="1" x14ac:dyDescent="0.35">
      <c r="C39" s="20" t="str">
        <f>" + : absence la journée"</f>
        <v xml:space="preserve"> + : absence la journée</v>
      </c>
      <c r="D39" s="15"/>
      <c r="E39" s="15"/>
      <c r="F39" s="67" t="s">
        <v>25</v>
      </c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9"/>
      <c r="S39" s="133">
        <f>S37*S38</f>
        <v>32</v>
      </c>
      <c r="T39" s="134"/>
      <c r="U39" s="135"/>
      <c r="V39" s="72"/>
      <c r="W39" s="73" t="s">
        <v>23</v>
      </c>
      <c r="X39" s="68"/>
      <c r="Y39" s="68"/>
      <c r="Z39" s="68"/>
      <c r="AA39" s="68"/>
      <c r="AB39" s="68"/>
      <c r="AC39" s="68"/>
      <c r="AD39" s="68"/>
      <c r="AE39" s="68"/>
      <c r="AF39" s="68"/>
      <c r="AG39" s="69"/>
      <c r="AH39" s="144">
        <f>AH38/S39</f>
        <v>1</v>
      </c>
      <c r="AI39" s="145"/>
      <c r="AJ39" s="145"/>
      <c r="AK39" s="146"/>
      <c r="AL39" s="60"/>
    </row>
    <row r="40" spans="2:38" x14ac:dyDescent="0.35">
      <c r="C40" s="8"/>
    </row>
  </sheetData>
  <sheetProtection password="DDAF" sheet="1" selectLockedCells="1"/>
  <mergeCells count="10">
    <mergeCell ref="C2:Y2"/>
    <mergeCell ref="AG2:AL2"/>
    <mergeCell ref="C4:C6"/>
    <mergeCell ref="AL4:AL6"/>
    <mergeCell ref="S39:U39"/>
    <mergeCell ref="AH39:AK39"/>
    <mergeCell ref="S37:U37"/>
    <mergeCell ref="AH37:AK37"/>
    <mergeCell ref="S38:U38"/>
    <mergeCell ref="AH38:AK38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AV40"/>
  <sheetViews>
    <sheetView showGridLines="0" showRowColHeaders="0" showZeros="0" showOutlineSymbols="0" zoomScale="115" zoomScaleNormal="115" workbookViewId="0">
      <pane xSplit="5" ySplit="6" topLeftCell="F22" activePane="bottomRight" state="frozen"/>
      <selection activeCell="B2" sqref="B2:D2"/>
      <selection pane="topRight" activeCell="B2" sqref="B2:D2"/>
      <selection pane="bottomLeft" activeCell="B2" sqref="B2:D2"/>
      <selection pane="bottomRight" activeCell="AI32" sqref="AI32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9" width="2.88671875" style="1" customWidth="1"/>
    <col min="20" max="20" width="3.109375" style="1" customWidth="1"/>
    <col min="21" max="36" width="2.88671875" style="1" customWidth="1"/>
    <col min="37" max="37" width="2.88671875" style="1" hidden="1" customWidth="1"/>
    <col min="38" max="38" width="24.77734375" style="1" customWidth="1"/>
    <col min="39" max="39" width="32.88671875" style="1" hidden="1" customWidth="1"/>
    <col min="40" max="40" width="11.44140625" style="1" hidden="1" customWidth="1"/>
    <col min="41" max="43" width="11.44140625" style="1" customWidth="1"/>
    <col min="44" max="47" width="3.5546875" style="1" hidden="1" customWidth="1"/>
    <col min="48" max="48" width="5" style="1" hidden="1" customWidth="1"/>
    <col min="49" max="50" width="5" style="1" customWidth="1"/>
    <col min="51" max="16384" width="11.44140625" style="1"/>
  </cols>
  <sheetData>
    <row r="1" spans="1:48" ht="30" customHeight="1" x14ac:dyDescent="0.35"/>
    <row r="2" spans="1:48" ht="20.399999999999999" customHeight="1" x14ac:dyDescent="0.35">
      <c r="A2" s="2"/>
      <c r="B2" s="25"/>
      <c r="C2" s="147" t="str">
        <f>Liste!B1</f>
        <v>CM1 M. ou Mme ……… Année scolaire 2019 - 2020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90"/>
      <c r="Z2" s="91"/>
      <c r="AA2" s="91"/>
      <c r="AB2" s="91"/>
      <c r="AC2" s="91"/>
      <c r="AD2" s="91"/>
      <c r="AE2" s="91"/>
      <c r="AF2" s="91"/>
      <c r="AG2" s="136" t="s">
        <v>31</v>
      </c>
      <c r="AH2" s="136"/>
      <c r="AI2" s="136"/>
      <c r="AJ2" s="136"/>
      <c r="AK2" s="136"/>
      <c r="AL2" s="136"/>
      <c r="AM2" s="17">
        <f>DATE(2011,9,1)</f>
        <v>40787</v>
      </c>
      <c r="AN2" s="11"/>
      <c r="AR2" s="1" t="s">
        <v>16</v>
      </c>
      <c r="AS2" s="1" t="s">
        <v>17</v>
      </c>
      <c r="AU2" s="1" t="s">
        <v>18</v>
      </c>
      <c r="AV2" s="1" t="s">
        <v>19</v>
      </c>
    </row>
    <row r="3" spans="1:48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17">
        <f>DATE(2011,10,1)</f>
        <v>40817</v>
      </c>
      <c r="AN3" s="14"/>
    </row>
    <row r="4" spans="1:48" ht="16.5" customHeight="1" thickBot="1" x14ac:dyDescent="0.4">
      <c r="C4" s="137" t="s">
        <v>15</v>
      </c>
      <c r="F4" s="30"/>
      <c r="G4" s="10" t="str">
        <f>"L"</f>
        <v>L</v>
      </c>
      <c r="H4" s="10" t="s">
        <v>17</v>
      </c>
      <c r="I4" s="30" t="s">
        <v>2</v>
      </c>
      <c r="J4" s="10" t="s">
        <v>18</v>
      </c>
      <c r="K4" s="10" t="s">
        <v>19</v>
      </c>
      <c r="L4" s="30"/>
      <c r="M4" s="30"/>
      <c r="N4" s="10" t="str">
        <f>"L"</f>
        <v>L</v>
      </c>
      <c r="O4" s="10" t="s">
        <v>17</v>
      </c>
      <c r="P4" s="30" t="s">
        <v>2</v>
      </c>
      <c r="Q4" s="10" t="s">
        <v>18</v>
      </c>
      <c r="R4" s="10" t="s">
        <v>19</v>
      </c>
      <c r="S4" s="30"/>
      <c r="T4" s="30"/>
      <c r="U4" s="10" t="str">
        <f>"L"</f>
        <v>L</v>
      </c>
      <c r="V4" s="10" t="s">
        <v>17</v>
      </c>
      <c r="W4" s="30" t="s">
        <v>2</v>
      </c>
      <c r="X4" s="10" t="s">
        <v>18</v>
      </c>
      <c r="Y4" s="10" t="s">
        <v>19</v>
      </c>
      <c r="Z4" s="30"/>
      <c r="AA4" s="30"/>
      <c r="AB4" s="10" t="str">
        <f>"L"</f>
        <v>L</v>
      </c>
      <c r="AC4" s="10" t="s">
        <v>17</v>
      </c>
      <c r="AD4" s="30" t="s">
        <v>2</v>
      </c>
      <c r="AE4" s="10" t="s">
        <v>18</v>
      </c>
      <c r="AF4" s="10" t="s">
        <v>19</v>
      </c>
      <c r="AG4" s="30"/>
      <c r="AH4" s="30"/>
      <c r="AI4" s="10" t="str">
        <f>"L"</f>
        <v>L</v>
      </c>
      <c r="AJ4" s="10" t="s">
        <v>17</v>
      </c>
      <c r="AK4" s="30"/>
      <c r="AL4" s="130" t="s">
        <v>21</v>
      </c>
      <c r="AM4" s="17">
        <f>DATE(2011,11,1)</f>
        <v>40848</v>
      </c>
    </row>
    <row r="5" spans="1:48" ht="10.5" hidden="1" customHeight="1" thickBot="1" x14ac:dyDescent="0.4">
      <c r="C5" s="138"/>
      <c r="F5" s="31">
        <f>IF(OR(F4="L",F4="M",F4="J",F4="V"),2,0)</f>
        <v>0</v>
      </c>
      <c r="G5" s="13">
        <f>IF(OR(G4="L",G4="M",G4="J",G4="V"),2,0)</f>
        <v>2</v>
      </c>
      <c r="H5" s="13">
        <f>IF(OR(H4="L",H4="M",H4="J",H4="V"),2,0)</f>
        <v>2</v>
      </c>
      <c r="I5" s="31">
        <f>IF(OR(I4="L",I4="M",I4="J",I4="V"),2,0)</f>
        <v>0</v>
      </c>
      <c r="J5" s="13">
        <f>IF(OR(J4="L",J4="M",J4="J",J4="V"),2,0)</f>
        <v>2</v>
      </c>
      <c r="K5" s="13">
        <v>2</v>
      </c>
      <c r="L5" s="31">
        <f>IF(OR(L4="L",L4="M",L4="J",L4="V"),2,0)</f>
        <v>0</v>
      </c>
      <c r="M5" s="31">
        <f>IF(OR(M4="L",M4="M",M4="J",M4="V"),2,0)</f>
        <v>0</v>
      </c>
      <c r="N5" s="13">
        <f>IF(OR(N4="L",N4="M",N4="J",N4="V"),2,0)</f>
        <v>2</v>
      </c>
      <c r="O5" s="13">
        <f>IF(OR(O4="L",O4="M",O4="J",O4="V"),2,0)</f>
        <v>2</v>
      </c>
      <c r="P5" s="31">
        <f t="shared" ref="P5:X5" si="0">IF(OR(P4="L",P4="M",P4="J",P4="V"),2,0)</f>
        <v>0</v>
      </c>
      <c r="Q5" s="13">
        <f t="shared" si="0"/>
        <v>2</v>
      </c>
      <c r="R5" s="13">
        <f t="shared" si="0"/>
        <v>2</v>
      </c>
      <c r="S5" s="31">
        <f t="shared" si="0"/>
        <v>0</v>
      </c>
      <c r="T5" s="31">
        <f t="shared" si="0"/>
        <v>0</v>
      </c>
      <c r="U5" s="13">
        <f t="shared" si="0"/>
        <v>2</v>
      </c>
      <c r="V5" s="13">
        <f t="shared" si="0"/>
        <v>2</v>
      </c>
      <c r="W5" s="31">
        <f t="shared" si="0"/>
        <v>0</v>
      </c>
      <c r="X5" s="13">
        <f t="shared" si="0"/>
        <v>2</v>
      </c>
      <c r="Y5" s="13">
        <v>2</v>
      </c>
      <c r="Z5" s="31">
        <f t="shared" ref="Z5:AK5" si="1">IF(OR(Z4="L",Z4="M",Z4="J",Z4="V"),2,0)</f>
        <v>0</v>
      </c>
      <c r="AA5" s="31">
        <f t="shared" si="1"/>
        <v>0</v>
      </c>
      <c r="AB5" s="13">
        <f t="shared" si="1"/>
        <v>2</v>
      </c>
      <c r="AC5" s="13">
        <f t="shared" si="1"/>
        <v>2</v>
      </c>
      <c r="AD5" s="31">
        <f t="shared" si="1"/>
        <v>0</v>
      </c>
      <c r="AE5" s="13">
        <f t="shared" si="1"/>
        <v>2</v>
      </c>
      <c r="AF5" s="13">
        <f t="shared" si="1"/>
        <v>2</v>
      </c>
      <c r="AG5" s="31">
        <f t="shared" si="1"/>
        <v>0</v>
      </c>
      <c r="AH5" s="31">
        <f t="shared" si="1"/>
        <v>0</v>
      </c>
      <c r="AI5" s="13">
        <f t="shared" si="1"/>
        <v>2</v>
      </c>
      <c r="AJ5" s="13">
        <f t="shared" si="1"/>
        <v>2</v>
      </c>
      <c r="AK5" s="31">
        <f t="shared" si="1"/>
        <v>0</v>
      </c>
      <c r="AL5" s="131"/>
      <c r="AM5" s="4"/>
    </row>
    <row r="6" spans="1:48" ht="16.5" customHeight="1" thickBot="1" x14ac:dyDescent="0.4">
      <c r="C6" s="139"/>
      <c r="D6" s="9" t="s">
        <v>0</v>
      </c>
      <c r="E6" s="9"/>
      <c r="F6" s="32">
        <f t="shared" ref="F6:AJ6" si="2">E6+1</f>
        <v>1</v>
      </c>
      <c r="G6" s="12">
        <f t="shared" si="2"/>
        <v>2</v>
      </c>
      <c r="H6" s="12">
        <f t="shared" si="2"/>
        <v>3</v>
      </c>
      <c r="I6" s="32">
        <f t="shared" si="2"/>
        <v>4</v>
      </c>
      <c r="J6" s="12">
        <f t="shared" si="2"/>
        <v>5</v>
      </c>
      <c r="K6" s="12">
        <f t="shared" si="2"/>
        <v>6</v>
      </c>
      <c r="L6" s="32">
        <f t="shared" si="2"/>
        <v>7</v>
      </c>
      <c r="M6" s="32">
        <f t="shared" si="2"/>
        <v>8</v>
      </c>
      <c r="N6" s="12">
        <f t="shared" si="2"/>
        <v>9</v>
      </c>
      <c r="O6" s="12">
        <f t="shared" si="2"/>
        <v>10</v>
      </c>
      <c r="P6" s="32">
        <f t="shared" si="2"/>
        <v>11</v>
      </c>
      <c r="Q6" s="12">
        <f t="shared" si="2"/>
        <v>12</v>
      </c>
      <c r="R6" s="12">
        <f t="shared" si="2"/>
        <v>13</v>
      </c>
      <c r="S6" s="32">
        <f t="shared" si="2"/>
        <v>14</v>
      </c>
      <c r="T6" s="32">
        <f t="shared" si="2"/>
        <v>15</v>
      </c>
      <c r="U6" s="12">
        <f t="shared" si="2"/>
        <v>16</v>
      </c>
      <c r="V6" s="12">
        <f t="shared" si="2"/>
        <v>17</v>
      </c>
      <c r="W6" s="32">
        <f t="shared" si="2"/>
        <v>18</v>
      </c>
      <c r="X6" s="12">
        <f t="shared" si="2"/>
        <v>19</v>
      </c>
      <c r="Y6" s="12">
        <f t="shared" si="2"/>
        <v>20</v>
      </c>
      <c r="Z6" s="32">
        <f t="shared" si="2"/>
        <v>21</v>
      </c>
      <c r="AA6" s="32">
        <f t="shared" si="2"/>
        <v>22</v>
      </c>
      <c r="AB6" s="12">
        <f t="shared" si="2"/>
        <v>23</v>
      </c>
      <c r="AC6" s="12">
        <f t="shared" si="2"/>
        <v>24</v>
      </c>
      <c r="AD6" s="32">
        <f t="shared" si="2"/>
        <v>25</v>
      </c>
      <c r="AE6" s="12">
        <f t="shared" si="2"/>
        <v>26</v>
      </c>
      <c r="AF6" s="12">
        <f t="shared" si="2"/>
        <v>27</v>
      </c>
      <c r="AG6" s="32">
        <f t="shared" si="2"/>
        <v>28</v>
      </c>
      <c r="AH6" s="32">
        <f t="shared" si="2"/>
        <v>29</v>
      </c>
      <c r="AI6" s="12">
        <f t="shared" si="2"/>
        <v>30</v>
      </c>
      <c r="AJ6" s="12">
        <f t="shared" si="2"/>
        <v>31</v>
      </c>
      <c r="AK6" s="32" t="s">
        <v>2</v>
      </c>
      <c r="AL6" s="132"/>
      <c r="AM6" s="17">
        <f>DATE(2011,12,1)</f>
        <v>40878</v>
      </c>
    </row>
    <row r="7" spans="1:48" ht="15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41"/>
      <c r="G7" s="46"/>
      <c r="H7" s="46"/>
      <c r="I7" s="41"/>
      <c r="J7" s="46"/>
      <c r="K7" s="46"/>
      <c r="L7" s="41"/>
      <c r="M7" s="41"/>
      <c r="N7" s="46"/>
      <c r="O7" s="46"/>
      <c r="P7" s="41"/>
      <c r="Q7" s="46"/>
      <c r="R7" s="46"/>
      <c r="S7" s="41"/>
      <c r="T7" s="41"/>
      <c r="U7" s="46"/>
      <c r="V7" s="46"/>
      <c r="W7" s="41"/>
      <c r="X7" s="46"/>
      <c r="Y7" s="46"/>
      <c r="Z7" s="41"/>
      <c r="AA7" s="41"/>
      <c r="AB7" s="46"/>
      <c r="AC7" s="46"/>
      <c r="AD7" s="41"/>
      <c r="AE7" s="46"/>
      <c r="AF7" s="46"/>
      <c r="AG7" s="41"/>
      <c r="AH7" s="41"/>
      <c r="AI7" s="46"/>
      <c r="AJ7" s="46"/>
      <c r="AK7" s="53"/>
      <c r="AL7" s="51"/>
      <c r="AM7" s="17">
        <f>DATE(2012,1,1)</f>
        <v>40909</v>
      </c>
    </row>
    <row r="8" spans="1:48" ht="15" customHeight="1" x14ac:dyDescent="0.35">
      <c r="B8" s="27">
        <f t="shared" ref="B8:B32" si="3">B7+1</f>
        <v>2</v>
      </c>
      <c r="C8" s="40" t="str">
        <f>CONCATENATE(Liste!B6," ",Liste!C6)</f>
        <v>Nom2 Prénom2</v>
      </c>
      <c r="D8" s="5">
        <v>90</v>
      </c>
      <c r="E8" s="3"/>
      <c r="F8" s="42"/>
      <c r="G8" s="47"/>
      <c r="H8" s="47"/>
      <c r="I8" s="42"/>
      <c r="J8" s="47"/>
      <c r="K8" s="47"/>
      <c r="L8" s="42"/>
      <c r="M8" s="42"/>
      <c r="N8" s="47"/>
      <c r="O8" s="47"/>
      <c r="P8" s="42"/>
      <c r="Q8" s="47"/>
      <c r="R8" s="47"/>
      <c r="S8" s="42"/>
      <c r="T8" s="42"/>
      <c r="U8" s="47"/>
      <c r="V8" s="47"/>
      <c r="W8" s="42"/>
      <c r="X8" s="47"/>
      <c r="Y8" s="47"/>
      <c r="Z8" s="42"/>
      <c r="AA8" s="42"/>
      <c r="AB8" s="47"/>
      <c r="AC8" s="47"/>
      <c r="AD8" s="42"/>
      <c r="AE8" s="47"/>
      <c r="AF8" s="47"/>
      <c r="AG8" s="42"/>
      <c r="AH8" s="42"/>
      <c r="AI8" s="47"/>
      <c r="AJ8" s="47"/>
      <c r="AK8" s="54"/>
      <c r="AL8" s="52"/>
      <c r="AM8" s="17">
        <f>DATE(2012,2,1)</f>
        <v>40940</v>
      </c>
    </row>
    <row r="9" spans="1:48" ht="15" customHeight="1" x14ac:dyDescent="0.35">
      <c r="B9" s="27">
        <f t="shared" si="3"/>
        <v>3</v>
      </c>
      <c r="C9" s="21" t="str">
        <f>CONCATENATE(Liste!B7," ",Liste!C7)</f>
        <v xml:space="preserve"> </v>
      </c>
      <c r="D9" s="22" t="s">
        <v>2</v>
      </c>
      <c r="E9" s="23"/>
      <c r="F9" s="41"/>
      <c r="G9" s="46"/>
      <c r="H9" s="46"/>
      <c r="I9" s="41"/>
      <c r="J9" s="46"/>
      <c r="K9" s="46"/>
      <c r="L9" s="41"/>
      <c r="M9" s="41"/>
      <c r="N9" s="46"/>
      <c r="O9" s="46"/>
      <c r="P9" s="41"/>
      <c r="Q9" s="46"/>
      <c r="R9" s="46"/>
      <c r="S9" s="41"/>
      <c r="T9" s="41"/>
      <c r="U9" s="46"/>
      <c r="V9" s="46"/>
      <c r="W9" s="41"/>
      <c r="X9" s="46"/>
      <c r="Y9" s="46"/>
      <c r="Z9" s="41"/>
      <c r="AA9" s="41"/>
      <c r="AB9" s="46"/>
      <c r="AC9" s="46"/>
      <c r="AD9" s="41"/>
      <c r="AE9" s="46"/>
      <c r="AF9" s="46"/>
      <c r="AG9" s="41"/>
      <c r="AH9" s="41"/>
      <c r="AI9" s="46"/>
      <c r="AJ9" s="46"/>
      <c r="AK9" s="53"/>
      <c r="AL9" s="51"/>
      <c r="AM9" s="17">
        <f>DATE(2012,3,1)</f>
        <v>40969</v>
      </c>
    </row>
    <row r="10" spans="1:48" ht="15" customHeight="1" x14ac:dyDescent="0.35">
      <c r="B10" s="27">
        <f t="shared" si="3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42"/>
      <c r="G10" s="47"/>
      <c r="H10" s="47"/>
      <c r="I10" s="42"/>
      <c r="J10" s="47"/>
      <c r="K10" s="47"/>
      <c r="L10" s="42"/>
      <c r="M10" s="42"/>
      <c r="N10" s="47"/>
      <c r="O10" s="47"/>
      <c r="P10" s="42"/>
      <c r="Q10" s="47"/>
      <c r="R10" s="47"/>
      <c r="S10" s="42"/>
      <c r="T10" s="42"/>
      <c r="U10" s="47"/>
      <c r="V10" s="47"/>
      <c r="W10" s="42"/>
      <c r="X10" s="47"/>
      <c r="Y10" s="47"/>
      <c r="Z10" s="42"/>
      <c r="AA10" s="42"/>
      <c r="AB10" s="47"/>
      <c r="AC10" s="47"/>
      <c r="AD10" s="42"/>
      <c r="AE10" s="47"/>
      <c r="AF10" s="47"/>
      <c r="AG10" s="42"/>
      <c r="AH10" s="42"/>
      <c r="AI10" s="47"/>
      <c r="AJ10" s="47"/>
      <c r="AK10" s="54"/>
      <c r="AL10" s="52"/>
      <c r="AM10" s="17">
        <f>DATE(2012,4,1)</f>
        <v>41000</v>
      </c>
    </row>
    <row r="11" spans="1:48" ht="15" customHeight="1" x14ac:dyDescent="0.35">
      <c r="B11" s="27">
        <f t="shared" si="3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41"/>
      <c r="G11" s="46"/>
      <c r="H11" s="46"/>
      <c r="I11" s="41"/>
      <c r="J11" s="46"/>
      <c r="K11" s="46"/>
      <c r="L11" s="41"/>
      <c r="M11" s="41"/>
      <c r="N11" s="46"/>
      <c r="O11" s="46"/>
      <c r="P11" s="41"/>
      <c r="Q11" s="46"/>
      <c r="R11" s="46"/>
      <c r="S11" s="41"/>
      <c r="T11" s="41"/>
      <c r="U11" s="46"/>
      <c r="V11" s="46"/>
      <c r="W11" s="41"/>
      <c r="X11" s="46"/>
      <c r="Y11" s="46"/>
      <c r="Z11" s="41"/>
      <c r="AA11" s="41"/>
      <c r="AB11" s="46"/>
      <c r="AC11" s="46"/>
      <c r="AD11" s="41"/>
      <c r="AE11" s="46"/>
      <c r="AF11" s="46"/>
      <c r="AG11" s="41"/>
      <c r="AH11" s="41"/>
      <c r="AI11" s="46"/>
      <c r="AJ11" s="46"/>
      <c r="AK11" s="53"/>
      <c r="AL11" s="51"/>
      <c r="AM11" s="17">
        <f>DATE(2012,5,1)</f>
        <v>41030</v>
      </c>
    </row>
    <row r="12" spans="1:48" ht="15" customHeight="1" x14ac:dyDescent="0.35">
      <c r="B12" s="27">
        <f t="shared" si="3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42"/>
      <c r="G12" s="47"/>
      <c r="H12" s="47"/>
      <c r="I12" s="42"/>
      <c r="J12" s="47"/>
      <c r="K12" s="47"/>
      <c r="L12" s="42"/>
      <c r="M12" s="42"/>
      <c r="N12" s="47"/>
      <c r="O12" s="47"/>
      <c r="P12" s="42"/>
      <c r="Q12" s="47"/>
      <c r="R12" s="47"/>
      <c r="S12" s="42"/>
      <c r="T12" s="42"/>
      <c r="U12" s="47"/>
      <c r="V12" s="47"/>
      <c r="W12" s="42"/>
      <c r="X12" s="47"/>
      <c r="Y12" s="47"/>
      <c r="Z12" s="42"/>
      <c r="AA12" s="42"/>
      <c r="AB12" s="47"/>
      <c r="AC12" s="47"/>
      <c r="AD12" s="42"/>
      <c r="AE12" s="47"/>
      <c r="AF12" s="47"/>
      <c r="AG12" s="42"/>
      <c r="AH12" s="42"/>
      <c r="AI12" s="47"/>
      <c r="AJ12" s="47"/>
      <c r="AK12" s="54"/>
      <c r="AL12" s="52"/>
      <c r="AM12" s="17">
        <f>DATE(2012,6,1)</f>
        <v>41061</v>
      </c>
    </row>
    <row r="13" spans="1:48" ht="15" customHeight="1" x14ac:dyDescent="0.35">
      <c r="B13" s="27">
        <f t="shared" si="3"/>
        <v>7</v>
      </c>
      <c r="C13" s="21" t="str">
        <f>CONCATENATE(Liste!B11," ",Liste!C11)</f>
        <v xml:space="preserve"> </v>
      </c>
      <c r="D13" s="22" t="s">
        <v>2</v>
      </c>
      <c r="E13" s="23"/>
      <c r="F13" s="41"/>
      <c r="G13" s="46"/>
      <c r="H13" s="46"/>
      <c r="I13" s="41"/>
      <c r="J13" s="46"/>
      <c r="K13" s="46"/>
      <c r="L13" s="41"/>
      <c r="M13" s="41"/>
      <c r="N13" s="46"/>
      <c r="O13" s="46"/>
      <c r="P13" s="41"/>
      <c r="Q13" s="46"/>
      <c r="R13" s="46"/>
      <c r="S13" s="41"/>
      <c r="T13" s="41"/>
      <c r="U13" s="46"/>
      <c r="V13" s="46"/>
      <c r="W13" s="41"/>
      <c r="X13" s="46"/>
      <c r="Y13" s="46"/>
      <c r="Z13" s="41"/>
      <c r="AA13" s="41"/>
      <c r="AB13" s="46"/>
      <c r="AC13" s="46"/>
      <c r="AD13" s="41"/>
      <c r="AE13" s="46"/>
      <c r="AF13" s="46"/>
      <c r="AG13" s="41"/>
      <c r="AH13" s="41"/>
      <c r="AI13" s="46"/>
      <c r="AJ13" s="46"/>
      <c r="AK13" s="53"/>
      <c r="AL13" s="51"/>
      <c r="AM13" s="17">
        <f>DATE(2012,7,1)</f>
        <v>41091</v>
      </c>
    </row>
    <row r="14" spans="1:48" ht="15" customHeight="1" x14ac:dyDescent="0.35">
      <c r="B14" s="27">
        <f t="shared" si="3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42"/>
      <c r="G14" s="47"/>
      <c r="H14" s="47"/>
      <c r="I14" s="42"/>
      <c r="J14" s="47"/>
      <c r="K14" s="47"/>
      <c r="L14" s="42"/>
      <c r="M14" s="42"/>
      <c r="N14" s="47"/>
      <c r="O14" s="47"/>
      <c r="P14" s="42"/>
      <c r="Q14" s="47"/>
      <c r="R14" s="47"/>
      <c r="S14" s="42"/>
      <c r="T14" s="42"/>
      <c r="U14" s="47"/>
      <c r="V14" s="47"/>
      <c r="W14" s="42"/>
      <c r="X14" s="47"/>
      <c r="Y14" s="47"/>
      <c r="Z14" s="42"/>
      <c r="AA14" s="42"/>
      <c r="AB14" s="47"/>
      <c r="AC14" s="47"/>
      <c r="AD14" s="42"/>
      <c r="AE14" s="47"/>
      <c r="AF14" s="47"/>
      <c r="AG14" s="42"/>
      <c r="AH14" s="42"/>
      <c r="AI14" s="47"/>
      <c r="AJ14" s="47"/>
      <c r="AK14" s="54"/>
      <c r="AL14" s="52"/>
    </row>
    <row r="15" spans="1:48" ht="15" customHeight="1" x14ac:dyDescent="0.35">
      <c r="B15" s="27">
        <f t="shared" si="3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41"/>
      <c r="G15" s="46"/>
      <c r="H15" s="46"/>
      <c r="I15" s="41"/>
      <c r="J15" s="46"/>
      <c r="K15" s="46"/>
      <c r="L15" s="41"/>
      <c r="M15" s="41"/>
      <c r="N15" s="46"/>
      <c r="O15" s="46"/>
      <c r="P15" s="41"/>
      <c r="Q15" s="46"/>
      <c r="R15" s="46"/>
      <c r="S15" s="41"/>
      <c r="T15" s="41"/>
      <c r="U15" s="46"/>
      <c r="V15" s="46"/>
      <c r="W15" s="41"/>
      <c r="X15" s="46"/>
      <c r="Y15" s="46"/>
      <c r="Z15" s="41"/>
      <c r="AA15" s="41"/>
      <c r="AB15" s="46"/>
      <c r="AC15" s="46"/>
      <c r="AD15" s="41"/>
      <c r="AE15" s="46"/>
      <c r="AF15" s="46"/>
      <c r="AG15" s="41"/>
      <c r="AH15" s="41"/>
      <c r="AI15" s="46"/>
      <c r="AJ15" s="46"/>
      <c r="AK15" s="53"/>
      <c r="AL15" s="51"/>
      <c r="AM15" s="33">
        <f>COUNTIF(F7:AJ36,"+")</f>
        <v>0</v>
      </c>
      <c r="AN15" s="1" t="s">
        <v>2</v>
      </c>
    </row>
    <row r="16" spans="1:48" ht="15" customHeight="1" x14ac:dyDescent="0.35">
      <c r="B16" s="27">
        <f t="shared" si="3"/>
        <v>10</v>
      </c>
      <c r="C16" s="40" t="str">
        <f>CONCATENATE(Liste!B14," ",Liste!C14)</f>
        <v xml:space="preserve"> </v>
      </c>
      <c r="D16" s="5" t="s">
        <v>1</v>
      </c>
      <c r="E16" s="3"/>
      <c r="F16" s="42"/>
      <c r="G16" s="47"/>
      <c r="H16" s="47"/>
      <c r="I16" s="42"/>
      <c r="J16" s="47"/>
      <c r="K16" s="47"/>
      <c r="L16" s="42"/>
      <c r="M16" s="42"/>
      <c r="N16" s="47"/>
      <c r="O16" s="47"/>
      <c r="P16" s="42"/>
      <c r="Q16" s="47"/>
      <c r="R16" s="47"/>
      <c r="S16" s="42"/>
      <c r="T16" s="42"/>
      <c r="U16" s="47"/>
      <c r="V16" s="47"/>
      <c r="W16" s="42"/>
      <c r="X16" s="47"/>
      <c r="Y16" s="47"/>
      <c r="Z16" s="42"/>
      <c r="AA16" s="42"/>
      <c r="AB16" s="47"/>
      <c r="AC16" s="47"/>
      <c r="AD16" s="42"/>
      <c r="AE16" s="47"/>
      <c r="AF16" s="47"/>
      <c r="AG16" s="42"/>
      <c r="AH16" s="42"/>
      <c r="AI16" s="47"/>
      <c r="AJ16" s="47"/>
      <c r="AK16" s="54"/>
      <c r="AL16" s="52"/>
      <c r="AM16" s="33">
        <f>COUNTIF(F7:AJ36,"-")</f>
        <v>0</v>
      </c>
      <c r="AN16" s="33" t="s">
        <v>2</v>
      </c>
    </row>
    <row r="17" spans="2:40" ht="15" customHeight="1" x14ac:dyDescent="0.35">
      <c r="B17" s="27">
        <f t="shared" si="3"/>
        <v>11</v>
      </c>
      <c r="C17" s="21" t="str">
        <f>CONCATENATE(Liste!B15," ",Liste!C15)</f>
        <v xml:space="preserve"> </v>
      </c>
      <c r="D17" s="22" t="s">
        <v>2</v>
      </c>
      <c r="E17" s="23"/>
      <c r="F17" s="41"/>
      <c r="G17" s="46"/>
      <c r="H17" s="46"/>
      <c r="I17" s="41"/>
      <c r="J17" s="46"/>
      <c r="K17" s="46"/>
      <c r="L17" s="41"/>
      <c r="M17" s="41"/>
      <c r="N17" s="46"/>
      <c r="O17" s="46"/>
      <c r="P17" s="41"/>
      <c r="Q17" s="46"/>
      <c r="R17" s="46"/>
      <c r="S17" s="41"/>
      <c r="T17" s="41"/>
      <c r="U17" s="46"/>
      <c r="V17" s="46"/>
      <c r="W17" s="41"/>
      <c r="X17" s="46"/>
      <c r="Y17" s="46"/>
      <c r="Z17" s="41"/>
      <c r="AA17" s="41"/>
      <c r="AB17" s="46"/>
      <c r="AC17" s="46"/>
      <c r="AD17" s="41"/>
      <c r="AE17" s="46"/>
      <c r="AF17" s="46"/>
      <c r="AG17" s="41"/>
      <c r="AH17" s="41"/>
      <c r="AI17" s="46"/>
      <c r="AJ17" s="46"/>
      <c r="AK17" s="53"/>
      <c r="AL17" s="51"/>
      <c r="AM17" s="33">
        <f>COUNTIF(F7:AJ36,"I")</f>
        <v>0</v>
      </c>
      <c r="AN17" s="33" t="s">
        <v>2</v>
      </c>
    </row>
    <row r="18" spans="2:40" ht="15" customHeight="1" x14ac:dyDescent="0.35">
      <c r="B18" s="27">
        <f t="shared" si="3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42"/>
      <c r="G18" s="48"/>
      <c r="H18" s="48"/>
      <c r="I18" s="42"/>
      <c r="J18" s="47"/>
      <c r="K18" s="47"/>
      <c r="L18" s="42"/>
      <c r="M18" s="42"/>
      <c r="N18" s="48"/>
      <c r="O18" s="47"/>
      <c r="P18" s="42"/>
      <c r="Q18" s="48"/>
      <c r="R18" s="48"/>
      <c r="S18" s="42"/>
      <c r="T18" s="42"/>
      <c r="U18" s="48"/>
      <c r="V18" s="48"/>
      <c r="W18" s="42"/>
      <c r="X18" s="47"/>
      <c r="Y18" s="47"/>
      <c r="Z18" s="42"/>
      <c r="AA18" s="42"/>
      <c r="AB18" s="48"/>
      <c r="AC18" s="47"/>
      <c r="AD18" s="42"/>
      <c r="AE18" s="48"/>
      <c r="AF18" s="48"/>
      <c r="AG18" s="42"/>
      <c r="AH18" s="42"/>
      <c r="AI18" s="48"/>
      <c r="AJ18" s="47"/>
      <c r="AK18" s="54"/>
      <c r="AL18" s="52"/>
      <c r="AN18" s="33" t="s">
        <v>2</v>
      </c>
    </row>
    <row r="19" spans="2:40" ht="15" customHeight="1" x14ac:dyDescent="0.35">
      <c r="B19" s="27">
        <f t="shared" si="3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41"/>
      <c r="G19" s="46"/>
      <c r="H19" s="46"/>
      <c r="I19" s="41"/>
      <c r="J19" s="46"/>
      <c r="K19" s="46"/>
      <c r="L19" s="41"/>
      <c r="M19" s="41"/>
      <c r="N19" s="46"/>
      <c r="O19" s="46"/>
      <c r="P19" s="41"/>
      <c r="Q19" s="46"/>
      <c r="R19" s="46"/>
      <c r="S19" s="41"/>
      <c r="T19" s="41"/>
      <c r="U19" s="46"/>
      <c r="V19" s="46"/>
      <c r="W19" s="41"/>
      <c r="X19" s="46"/>
      <c r="Y19" s="46"/>
      <c r="Z19" s="41"/>
      <c r="AA19" s="41"/>
      <c r="AB19" s="46"/>
      <c r="AC19" s="46"/>
      <c r="AD19" s="41"/>
      <c r="AE19" s="46"/>
      <c r="AF19" s="46"/>
      <c r="AG19" s="41"/>
      <c r="AH19" s="41"/>
      <c r="AI19" s="46"/>
      <c r="AJ19" s="46"/>
      <c r="AK19" s="53"/>
      <c r="AL19" s="51"/>
      <c r="AM19" s="33"/>
    </row>
    <row r="20" spans="2:40" ht="15" customHeight="1" x14ac:dyDescent="0.35">
      <c r="B20" s="27">
        <f t="shared" si="3"/>
        <v>14</v>
      </c>
      <c r="C20" s="40" t="str">
        <f>CONCATENATE(Liste!B18," ",Liste!C18)</f>
        <v xml:space="preserve"> </v>
      </c>
      <c r="D20" s="5" t="s">
        <v>2</v>
      </c>
      <c r="E20" s="3"/>
      <c r="F20" s="42"/>
      <c r="G20" s="47"/>
      <c r="H20" s="47"/>
      <c r="I20" s="41"/>
      <c r="J20" s="47"/>
      <c r="K20" s="47"/>
      <c r="L20" s="42"/>
      <c r="M20" s="42"/>
      <c r="N20" s="47"/>
      <c r="O20" s="47"/>
      <c r="P20" s="41"/>
      <c r="Q20" s="47"/>
      <c r="R20" s="47"/>
      <c r="S20" s="42"/>
      <c r="T20" s="42"/>
      <c r="U20" s="47"/>
      <c r="V20" s="47"/>
      <c r="W20" s="41"/>
      <c r="X20" s="47"/>
      <c r="Y20" s="47"/>
      <c r="Z20" s="42"/>
      <c r="AA20" s="42"/>
      <c r="AB20" s="47"/>
      <c r="AC20" s="47"/>
      <c r="AD20" s="41"/>
      <c r="AE20" s="47"/>
      <c r="AF20" s="47"/>
      <c r="AG20" s="42"/>
      <c r="AH20" s="42"/>
      <c r="AI20" s="47"/>
      <c r="AJ20" s="47"/>
      <c r="AK20" s="54"/>
      <c r="AL20" s="52"/>
    </row>
    <row r="21" spans="2:40" ht="15" customHeight="1" x14ac:dyDescent="0.35">
      <c r="B21" s="27">
        <f t="shared" si="3"/>
        <v>15</v>
      </c>
      <c r="C21" s="21" t="str">
        <f>CONCATENATE(Liste!B19," ",Liste!C19)</f>
        <v xml:space="preserve"> </v>
      </c>
      <c r="D21" s="22" t="s">
        <v>2</v>
      </c>
      <c r="E21" s="23"/>
      <c r="F21" s="41"/>
      <c r="G21" s="46"/>
      <c r="H21" s="46"/>
      <c r="I21" s="42"/>
      <c r="J21" s="46"/>
      <c r="K21" s="46"/>
      <c r="L21" s="41"/>
      <c r="M21" s="41"/>
      <c r="N21" s="46"/>
      <c r="O21" s="46"/>
      <c r="P21" s="42"/>
      <c r="Q21" s="46"/>
      <c r="R21" s="46"/>
      <c r="S21" s="41"/>
      <c r="T21" s="41"/>
      <c r="U21" s="46"/>
      <c r="V21" s="46"/>
      <c r="W21" s="42"/>
      <c r="X21" s="46"/>
      <c r="Y21" s="46"/>
      <c r="Z21" s="41"/>
      <c r="AA21" s="41"/>
      <c r="AB21" s="46"/>
      <c r="AC21" s="46"/>
      <c r="AD21" s="42"/>
      <c r="AE21" s="46"/>
      <c r="AF21" s="46"/>
      <c r="AG21" s="41"/>
      <c r="AH21" s="41"/>
      <c r="AI21" s="46"/>
      <c r="AJ21" s="46"/>
      <c r="AK21" s="53"/>
      <c r="AL21" s="51"/>
    </row>
    <row r="22" spans="2:40" ht="15" customHeight="1" x14ac:dyDescent="0.35">
      <c r="B22" s="27">
        <f t="shared" si="3"/>
        <v>16</v>
      </c>
      <c r="C22" s="40" t="str">
        <f>CONCATENATE(Liste!B20," ",Liste!C20)</f>
        <v xml:space="preserve"> </v>
      </c>
      <c r="D22" s="5" t="s">
        <v>2</v>
      </c>
      <c r="E22" s="3"/>
      <c r="F22" s="42"/>
      <c r="G22" s="47"/>
      <c r="H22" s="47"/>
      <c r="I22" s="42"/>
      <c r="J22" s="47"/>
      <c r="K22" s="47"/>
      <c r="L22" s="42"/>
      <c r="M22" s="42"/>
      <c r="N22" s="47"/>
      <c r="O22" s="47"/>
      <c r="P22" s="42"/>
      <c r="Q22" s="47"/>
      <c r="R22" s="47"/>
      <c r="S22" s="42"/>
      <c r="T22" s="42"/>
      <c r="U22" s="47"/>
      <c r="V22" s="47"/>
      <c r="W22" s="42"/>
      <c r="X22" s="47"/>
      <c r="Y22" s="47"/>
      <c r="Z22" s="42"/>
      <c r="AA22" s="42"/>
      <c r="AB22" s="47"/>
      <c r="AC22" s="47"/>
      <c r="AD22" s="42"/>
      <c r="AE22" s="47"/>
      <c r="AF22" s="47"/>
      <c r="AG22" s="42"/>
      <c r="AH22" s="42"/>
      <c r="AI22" s="47"/>
      <c r="AJ22" s="47"/>
      <c r="AK22" s="54"/>
      <c r="AL22" s="52"/>
    </row>
    <row r="23" spans="2:40" ht="15" customHeight="1" x14ac:dyDescent="0.35">
      <c r="B23" s="27">
        <f t="shared" si="3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41"/>
      <c r="G23" s="46"/>
      <c r="H23" s="46"/>
      <c r="I23" s="41"/>
      <c r="J23" s="46"/>
      <c r="K23" s="46"/>
      <c r="L23" s="41"/>
      <c r="M23" s="41"/>
      <c r="N23" s="46"/>
      <c r="O23" s="46"/>
      <c r="P23" s="41"/>
      <c r="Q23" s="46"/>
      <c r="R23" s="46"/>
      <c r="S23" s="41"/>
      <c r="T23" s="41"/>
      <c r="U23" s="46"/>
      <c r="V23" s="46"/>
      <c r="W23" s="41"/>
      <c r="X23" s="46"/>
      <c r="Y23" s="46"/>
      <c r="Z23" s="41"/>
      <c r="AA23" s="41"/>
      <c r="AB23" s="46"/>
      <c r="AC23" s="46"/>
      <c r="AD23" s="41"/>
      <c r="AE23" s="46"/>
      <c r="AF23" s="46"/>
      <c r="AG23" s="41"/>
      <c r="AH23" s="41"/>
      <c r="AI23" s="46"/>
      <c r="AJ23" s="46"/>
      <c r="AK23" s="53"/>
      <c r="AL23" s="51"/>
    </row>
    <row r="24" spans="2:40" ht="15" customHeight="1" x14ac:dyDescent="0.35">
      <c r="B24" s="27">
        <f t="shared" si="3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42"/>
      <c r="G24" s="47"/>
      <c r="H24" s="47"/>
      <c r="I24" s="42"/>
      <c r="J24" s="47"/>
      <c r="K24" s="47"/>
      <c r="L24" s="42"/>
      <c r="M24" s="42"/>
      <c r="N24" s="47"/>
      <c r="O24" s="47"/>
      <c r="P24" s="42"/>
      <c r="Q24" s="47"/>
      <c r="R24" s="47"/>
      <c r="S24" s="42"/>
      <c r="T24" s="42"/>
      <c r="U24" s="47"/>
      <c r="V24" s="47"/>
      <c r="W24" s="42"/>
      <c r="X24" s="47"/>
      <c r="Y24" s="47"/>
      <c r="Z24" s="42"/>
      <c r="AA24" s="42"/>
      <c r="AB24" s="47"/>
      <c r="AC24" s="47"/>
      <c r="AD24" s="42"/>
      <c r="AE24" s="47"/>
      <c r="AF24" s="47"/>
      <c r="AG24" s="42"/>
      <c r="AH24" s="42"/>
      <c r="AI24" s="47"/>
      <c r="AJ24" s="47"/>
      <c r="AK24" s="54"/>
      <c r="AL24" s="52"/>
    </row>
    <row r="25" spans="2:40" ht="15" customHeight="1" x14ac:dyDescent="0.35">
      <c r="B25" s="27">
        <f t="shared" si="3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41"/>
      <c r="G25" s="46"/>
      <c r="H25" s="46"/>
      <c r="I25" s="41"/>
      <c r="J25" s="46"/>
      <c r="K25" s="46"/>
      <c r="L25" s="41"/>
      <c r="M25" s="41"/>
      <c r="N25" s="46"/>
      <c r="O25" s="46"/>
      <c r="P25" s="41"/>
      <c r="Q25" s="46"/>
      <c r="R25" s="46"/>
      <c r="S25" s="41"/>
      <c r="T25" s="41"/>
      <c r="U25" s="46"/>
      <c r="V25" s="46"/>
      <c r="W25" s="41"/>
      <c r="X25" s="46"/>
      <c r="Y25" s="46"/>
      <c r="Z25" s="41"/>
      <c r="AA25" s="41"/>
      <c r="AB25" s="46"/>
      <c r="AC25" s="46"/>
      <c r="AD25" s="41"/>
      <c r="AE25" s="46"/>
      <c r="AF25" s="46"/>
      <c r="AG25" s="41"/>
      <c r="AH25" s="41"/>
      <c r="AI25" s="46"/>
      <c r="AJ25" s="46"/>
      <c r="AK25" s="53"/>
      <c r="AL25" s="51"/>
    </row>
    <row r="26" spans="2:40" ht="15" customHeight="1" x14ac:dyDescent="0.35">
      <c r="B26" s="27">
        <f t="shared" si="3"/>
        <v>20</v>
      </c>
      <c r="C26" s="40" t="str">
        <f>CONCATENATE(Liste!B24," ",Liste!C24)</f>
        <v xml:space="preserve"> </v>
      </c>
      <c r="D26" s="5" t="s">
        <v>2</v>
      </c>
      <c r="E26" s="3"/>
      <c r="F26" s="42"/>
      <c r="G26" s="47"/>
      <c r="H26" s="47"/>
      <c r="I26" s="42"/>
      <c r="J26" s="47"/>
      <c r="K26" s="47"/>
      <c r="L26" s="42"/>
      <c r="M26" s="42"/>
      <c r="N26" s="47"/>
      <c r="O26" s="47"/>
      <c r="P26" s="42"/>
      <c r="Q26" s="47"/>
      <c r="R26" s="47"/>
      <c r="S26" s="42"/>
      <c r="T26" s="42"/>
      <c r="U26" s="47"/>
      <c r="V26" s="47"/>
      <c r="W26" s="42"/>
      <c r="X26" s="47"/>
      <c r="Y26" s="47"/>
      <c r="Z26" s="42"/>
      <c r="AA26" s="42"/>
      <c r="AB26" s="47"/>
      <c r="AC26" s="47"/>
      <c r="AD26" s="42"/>
      <c r="AE26" s="47"/>
      <c r="AF26" s="47"/>
      <c r="AG26" s="42"/>
      <c r="AH26" s="42"/>
      <c r="AI26" s="47"/>
      <c r="AJ26" s="47"/>
      <c r="AK26" s="54"/>
      <c r="AL26" s="52"/>
    </row>
    <row r="27" spans="2:40" ht="15" customHeight="1" x14ac:dyDescent="0.35">
      <c r="B27" s="27">
        <f t="shared" si="3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41"/>
      <c r="G27" s="46"/>
      <c r="H27" s="46"/>
      <c r="I27" s="41"/>
      <c r="J27" s="46"/>
      <c r="K27" s="46"/>
      <c r="L27" s="41"/>
      <c r="M27" s="41"/>
      <c r="N27" s="46"/>
      <c r="O27" s="46"/>
      <c r="P27" s="41"/>
      <c r="Q27" s="46"/>
      <c r="R27" s="46"/>
      <c r="S27" s="41"/>
      <c r="T27" s="41"/>
      <c r="U27" s="46"/>
      <c r="V27" s="46"/>
      <c r="W27" s="41"/>
      <c r="X27" s="46"/>
      <c r="Y27" s="46"/>
      <c r="Z27" s="41"/>
      <c r="AA27" s="41"/>
      <c r="AB27" s="46"/>
      <c r="AC27" s="46"/>
      <c r="AD27" s="41"/>
      <c r="AE27" s="46"/>
      <c r="AF27" s="46"/>
      <c r="AG27" s="41"/>
      <c r="AH27" s="41"/>
      <c r="AI27" s="46"/>
      <c r="AJ27" s="46"/>
      <c r="AK27" s="53"/>
      <c r="AL27" s="51"/>
    </row>
    <row r="28" spans="2:40" ht="15" customHeight="1" thickBot="1" x14ac:dyDescent="0.4">
      <c r="B28" s="27">
        <f t="shared" si="3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42"/>
      <c r="G28" s="47"/>
      <c r="H28" s="47"/>
      <c r="I28" s="42"/>
      <c r="J28" s="47"/>
      <c r="K28" s="47"/>
      <c r="L28" s="42"/>
      <c r="M28" s="42"/>
      <c r="N28" s="47"/>
      <c r="O28" s="47"/>
      <c r="P28" s="42"/>
      <c r="Q28" s="47"/>
      <c r="R28" s="47"/>
      <c r="S28" s="42"/>
      <c r="T28" s="42"/>
      <c r="U28" s="47"/>
      <c r="V28" s="47"/>
      <c r="W28" s="42"/>
      <c r="X28" s="47"/>
      <c r="Y28" s="47"/>
      <c r="Z28" s="42"/>
      <c r="AA28" s="42"/>
      <c r="AB28" s="47"/>
      <c r="AC28" s="47"/>
      <c r="AD28" s="42"/>
      <c r="AE28" s="47"/>
      <c r="AF28" s="47"/>
      <c r="AG28" s="42"/>
      <c r="AH28" s="42"/>
      <c r="AI28" s="47"/>
      <c r="AJ28" s="47"/>
      <c r="AK28" s="54"/>
      <c r="AL28" s="52"/>
    </row>
    <row r="29" spans="2:40" ht="15" customHeight="1" x14ac:dyDescent="0.35">
      <c r="B29" s="27">
        <f t="shared" si="3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41"/>
      <c r="G29" s="46"/>
      <c r="H29" s="46"/>
      <c r="I29" s="41"/>
      <c r="J29" s="46"/>
      <c r="K29" s="46"/>
      <c r="L29" s="41"/>
      <c r="M29" s="41"/>
      <c r="N29" s="46"/>
      <c r="O29" s="46"/>
      <c r="P29" s="41"/>
      <c r="Q29" s="46"/>
      <c r="R29" s="46"/>
      <c r="S29" s="41"/>
      <c r="T29" s="41"/>
      <c r="U29" s="46"/>
      <c r="V29" s="46"/>
      <c r="W29" s="41"/>
      <c r="X29" s="46"/>
      <c r="Y29" s="46"/>
      <c r="Z29" s="41"/>
      <c r="AA29" s="41"/>
      <c r="AB29" s="46"/>
      <c r="AC29" s="46"/>
      <c r="AD29" s="41"/>
      <c r="AE29" s="46"/>
      <c r="AF29" s="46"/>
      <c r="AG29" s="41"/>
      <c r="AH29" s="41"/>
      <c r="AI29" s="46"/>
      <c r="AJ29" s="46"/>
      <c r="AK29" s="53"/>
      <c r="AL29" s="51"/>
    </row>
    <row r="30" spans="2:40" ht="15" customHeight="1" thickBot="1" x14ac:dyDescent="0.4">
      <c r="B30" s="27">
        <f t="shared" si="3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42"/>
      <c r="G30" s="47"/>
      <c r="H30" s="47"/>
      <c r="I30" s="42"/>
      <c r="J30" s="47"/>
      <c r="K30" s="47"/>
      <c r="L30" s="42"/>
      <c r="M30" s="42"/>
      <c r="N30" s="47"/>
      <c r="O30" s="47"/>
      <c r="P30" s="42"/>
      <c r="Q30" s="47"/>
      <c r="R30" s="47"/>
      <c r="S30" s="42"/>
      <c r="T30" s="42"/>
      <c r="U30" s="47"/>
      <c r="V30" s="47"/>
      <c r="W30" s="42"/>
      <c r="X30" s="47"/>
      <c r="Y30" s="47"/>
      <c r="Z30" s="42"/>
      <c r="AA30" s="42"/>
      <c r="AB30" s="47"/>
      <c r="AC30" s="47"/>
      <c r="AD30" s="42"/>
      <c r="AE30" s="47"/>
      <c r="AF30" s="47"/>
      <c r="AG30" s="42"/>
      <c r="AH30" s="42"/>
      <c r="AI30" s="47"/>
      <c r="AJ30" s="47"/>
      <c r="AK30" s="54"/>
      <c r="AL30" s="52"/>
    </row>
    <row r="31" spans="2:40" ht="15" customHeight="1" x14ac:dyDescent="0.35">
      <c r="B31" s="27">
        <f t="shared" si="3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41"/>
      <c r="G31" s="46"/>
      <c r="H31" s="46"/>
      <c r="I31" s="41"/>
      <c r="J31" s="46"/>
      <c r="K31" s="46"/>
      <c r="L31" s="41"/>
      <c r="M31" s="41"/>
      <c r="N31" s="46"/>
      <c r="O31" s="46"/>
      <c r="P31" s="41"/>
      <c r="Q31" s="46"/>
      <c r="R31" s="46"/>
      <c r="S31" s="41"/>
      <c r="T31" s="41"/>
      <c r="U31" s="46"/>
      <c r="V31" s="46"/>
      <c r="W31" s="41"/>
      <c r="X31" s="46"/>
      <c r="Y31" s="46"/>
      <c r="Z31" s="41"/>
      <c r="AA31" s="41"/>
      <c r="AB31" s="46"/>
      <c r="AC31" s="46"/>
      <c r="AD31" s="41"/>
      <c r="AE31" s="46"/>
      <c r="AF31" s="46"/>
      <c r="AG31" s="41"/>
      <c r="AH31" s="41"/>
      <c r="AI31" s="46"/>
      <c r="AJ31" s="46"/>
      <c r="AK31" s="53"/>
      <c r="AL31" s="51"/>
    </row>
    <row r="32" spans="2:40" s="8" customFormat="1" ht="15" customHeight="1" thickBot="1" x14ac:dyDescent="0.4">
      <c r="B32" s="27">
        <f t="shared" si="3"/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42"/>
      <c r="G32" s="47"/>
      <c r="H32" s="47"/>
      <c r="I32" s="42"/>
      <c r="J32" s="47"/>
      <c r="K32" s="47"/>
      <c r="L32" s="42"/>
      <c r="M32" s="42"/>
      <c r="N32" s="47"/>
      <c r="O32" s="47"/>
      <c r="P32" s="42"/>
      <c r="Q32" s="47"/>
      <c r="R32" s="47"/>
      <c r="S32" s="42"/>
      <c r="T32" s="42"/>
      <c r="U32" s="47"/>
      <c r="V32" s="47"/>
      <c r="W32" s="42"/>
      <c r="X32" s="47"/>
      <c r="Y32" s="47"/>
      <c r="Z32" s="42"/>
      <c r="AA32" s="42"/>
      <c r="AB32" s="47"/>
      <c r="AC32" s="47"/>
      <c r="AD32" s="42"/>
      <c r="AE32" s="47"/>
      <c r="AF32" s="47"/>
      <c r="AG32" s="42"/>
      <c r="AH32" s="42"/>
      <c r="AI32" s="47"/>
      <c r="AJ32" s="47"/>
      <c r="AK32" s="54"/>
      <c r="AL32" s="52"/>
    </row>
    <row r="33" spans="2:38" s="8" customFormat="1" ht="15" customHeight="1" x14ac:dyDescent="0.35">
      <c r="B33" s="27">
        <f>B32+1</f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41"/>
      <c r="G33" s="46"/>
      <c r="H33" s="46"/>
      <c r="I33" s="41"/>
      <c r="J33" s="46"/>
      <c r="K33" s="46"/>
      <c r="L33" s="41"/>
      <c r="M33" s="41"/>
      <c r="N33" s="46"/>
      <c r="O33" s="46"/>
      <c r="P33" s="41"/>
      <c r="Q33" s="46"/>
      <c r="R33" s="46"/>
      <c r="S33" s="41"/>
      <c r="T33" s="41"/>
      <c r="U33" s="46"/>
      <c r="V33" s="46"/>
      <c r="W33" s="41"/>
      <c r="X33" s="46"/>
      <c r="Y33" s="46"/>
      <c r="Z33" s="41"/>
      <c r="AA33" s="41"/>
      <c r="AB33" s="46"/>
      <c r="AC33" s="46"/>
      <c r="AD33" s="41"/>
      <c r="AE33" s="46"/>
      <c r="AF33" s="46"/>
      <c r="AG33" s="41"/>
      <c r="AH33" s="41"/>
      <c r="AI33" s="46"/>
      <c r="AJ33" s="46"/>
      <c r="AK33" s="53"/>
      <c r="AL33" s="51"/>
    </row>
    <row r="34" spans="2:38" s="8" customFormat="1" ht="15" customHeight="1" thickBot="1" x14ac:dyDescent="0.4">
      <c r="B34" s="27">
        <f>B33+1</f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42"/>
      <c r="G34" s="47"/>
      <c r="H34" s="47"/>
      <c r="I34" s="42"/>
      <c r="J34" s="47"/>
      <c r="K34" s="47"/>
      <c r="L34" s="42"/>
      <c r="M34" s="42"/>
      <c r="N34" s="47"/>
      <c r="O34" s="47"/>
      <c r="P34" s="42"/>
      <c r="Q34" s="47"/>
      <c r="R34" s="47"/>
      <c r="S34" s="42"/>
      <c r="T34" s="42"/>
      <c r="U34" s="47"/>
      <c r="V34" s="47"/>
      <c r="W34" s="42"/>
      <c r="X34" s="47"/>
      <c r="Y34" s="47"/>
      <c r="Z34" s="42"/>
      <c r="AA34" s="42"/>
      <c r="AB34" s="47"/>
      <c r="AC34" s="47"/>
      <c r="AD34" s="42"/>
      <c r="AE34" s="47"/>
      <c r="AF34" s="47"/>
      <c r="AG34" s="42"/>
      <c r="AH34" s="42"/>
      <c r="AI34" s="47"/>
      <c r="AJ34" s="47"/>
      <c r="AK34" s="54"/>
      <c r="AL34" s="52"/>
    </row>
    <row r="35" spans="2:38" s="8" customFormat="1" ht="15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41"/>
      <c r="G35" s="46"/>
      <c r="H35" s="46"/>
      <c r="I35" s="41"/>
      <c r="J35" s="46"/>
      <c r="K35" s="46"/>
      <c r="L35" s="41"/>
      <c r="M35" s="41"/>
      <c r="N35" s="46"/>
      <c r="O35" s="46"/>
      <c r="P35" s="41"/>
      <c r="Q35" s="46"/>
      <c r="R35" s="46"/>
      <c r="S35" s="41"/>
      <c r="T35" s="41"/>
      <c r="U35" s="46"/>
      <c r="V35" s="46"/>
      <c r="W35" s="41"/>
      <c r="X35" s="46"/>
      <c r="Y35" s="46"/>
      <c r="Z35" s="41"/>
      <c r="AA35" s="41"/>
      <c r="AB35" s="46"/>
      <c r="AC35" s="46"/>
      <c r="AD35" s="41"/>
      <c r="AE35" s="46"/>
      <c r="AF35" s="46"/>
      <c r="AG35" s="41"/>
      <c r="AH35" s="41"/>
      <c r="AI35" s="46"/>
      <c r="AJ35" s="46"/>
      <c r="AK35" s="53"/>
      <c r="AL35" s="51"/>
    </row>
    <row r="36" spans="2:38" s="8" customFormat="1" ht="15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42"/>
      <c r="G36" s="47"/>
      <c r="H36" s="47"/>
      <c r="I36" s="42"/>
      <c r="J36" s="47"/>
      <c r="K36" s="47"/>
      <c r="L36" s="42"/>
      <c r="M36" s="42"/>
      <c r="N36" s="47"/>
      <c r="O36" s="47"/>
      <c r="P36" s="42"/>
      <c r="Q36" s="47"/>
      <c r="R36" s="47"/>
      <c r="S36" s="42"/>
      <c r="T36" s="42"/>
      <c r="U36" s="47"/>
      <c r="V36" s="47"/>
      <c r="W36" s="42"/>
      <c r="X36" s="47"/>
      <c r="Y36" s="47"/>
      <c r="Z36" s="42"/>
      <c r="AA36" s="42"/>
      <c r="AB36" s="47"/>
      <c r="AC36" s="47"/>
      <c r="AD36" s="42"/>
      <c r="AE36" s="47"/>
      <c r="AF36" s="47"/>
      <c r="AG36" s="42"/>
      <c r="AH36" s="42"/>
      <c r="AI36" s="47"/>
      <c r="AJ36" s="47"/>
      <c r="AK36" s="54"/>
      <c r="AL36" s="52"/>
    </row>
    <row r="37" spans="2:38" ht="18" customHeight="1" x14ac:dyDescent="0.35">
      <c r="C37" s="18" t="str">
        <f>"   I : absence le matin"</f>
        <v xml:space="preserve">   I : absence le matin</v>
      </c>
      <c r="D37" s="15"/>
      <c r="E37" s="15"/>
      <c r="F37" s="62" t="s">
        <v>26</v>
      </c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4"/>
      <c r="S37" s="133">
        <f>Liste!D35</f>
        <v>2</v>
      </c>
      <c r="T37" s="134"/>
      <c r="U37" s="135"/>
      <c r="V37" s="70"/>
      <c r="W37" s="71" t="s">
        <v>22</v>
      </c>
      <c r="X37" s="63"/>
      <c r="Y37" s="63"/>
      <c r="Z37" s="63"/>
      <c r="AA37" s="63"/>
      <c r="AB37" s="63"/>
      <c r="AC37" s="63"/>
      <c r="AD37" s="63"/>
      <c r="AE37" s="63"/>
      <c r="AF37" s="63"/>
      <c r="AG37" s="64"/>
      <c r="AH37" s="126">
        <f>2*AM15+AM16+AM17</f>
        <v>0</v>
      </c>
      <c r="AI37" s="127"/>
      <c r="AJ37" s="151"/>
      <c r="AK37" s="152"/>
      <c r="AL37" s="92" t="str">
        <f>Liste!B2</f>
        <v>Signature du directeur</v>
      </c>
    </row>
    <row r="38" spans="2:38" ht="18" customHeight="1" x14ac:dyDescent="0.35">
      <c r="C38" s="19" t="str">
        <f>"  - : absence l'après-midi"</f>
        <v xml:space="preserve">  - : absence l'après-midi</v>
      </c>
      <c r="D38" s="15"/>
      <c r="E38" s="15"/>
      <c r="F38" s="65" t="s">
        <v>24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66"/>
      <c r="S38" s="126">
        <f>SUM(F5:AK5)</f>
        <v>36</v>
      </c>
      <c r="T38" s="134"/>
      <c r="U38" s="135"/>
      <c r="V38" s="34"/>
      <c r="W38" s="16" t="s">
        <v>27</v>
      </c>
      <c r="X38" s="15"/>
      <c r="Y38" s="15"/>
      <c r="Z38" s="15"/>
      <c r="AA38" s="15"/>
      <c r="AB38" s="15"/>
      <c r="AC38" s="15"/>
      <c r="AD38" s="15"/>
      <c r="AE38" s="15"/>
      <c r="AF38" s="15"/>
      <c r="AG38" s="66"/>
      <c r="AH38" s="126">
        <f>S39-AH37</f>
        <v>72</v>
      </c>
      <c r="AI38" s="127"/>
      <c r="AJ38" s="134"/>
      <c r="AK38" s="135"/>
      <c r="AL38" s="61"/>
    </row>
    <row r="39" spans="2:38" ht="18" customHeight="1" x14ac:dyDescent="0.35">
      <c r="C39" s="20" t="str">
        <f>" + : absence la journée"</f>
        <v xml:space="preserve"> + : absence la journée</v>
      </c>
      <c r="D39" s="15"/>
      <c r="E39" s="15"/>
      <c r="F39" s="67" t="s">
        <v>25</v>
      </c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9"/>
      <c r="S39" s="133">
        <f>S37*S38</f>
        <v>72</v>
      </c>
      <c r="T39" s="134"/>
      <c r="U39" s="135"/>
      <c r="V39" s="72"/>
      <c r="W39" s="73" t="s">
        <v>23</v>
      </c>
      <c r="X39" s="68"/>
      <c r="Y39" s="68"/>
      <c r="Z39" s="68"/>
      <c r="AA39" s="68"/>
      <c r="AB39" s="68"/>
      <c r="AC39" s="68"/>
      <c r="AD39" s="68"/>
      <c r="AE39" s="68"/>
      <c r="AF39" s="68"/>
      <c r="AG39" s="69"/>
      <c r="AH39" s="148">
        <f>AH38/S39</f>
        <v>1</v>
      </c>
      <c r="AI39" s="149"/>
      <c r="AJ39" s="149"/>
      <c r="AK39" s="150"/>
      <c r="AL39" s="60"/>
    </row>
    <row r="40" spans="2:38" x14ac:dyDescent="0.35">
      <c r="C40" s="8"/>
    </row>
  </sheetData>
  <sheetProtection password="DDAF" sheet="1" selectLockedCells="1"/>
  <mergeCells count="10">
    <mergeCell ref="C2:X2"/>
    <mergeCell ref="AG2:AL2"/>
    <mergeCell ref="C4:C6"/>
    <mergeCell ref="AL4:AL6"/>
    <mergeCell ref="S39:U39"/>
    <mergeCell ref="AH39:AK39"/>
    <mergeCell ref="S37:U37"/>
    <mergeCell ref="AH37:AK37"/>
    <mergeCell ref="S38:U38"/>
    <mergeCell ref="AH38:AK38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indexed="43"/>
  </sheetPr>
  <dimension ref="A1:AT40"/>
  <sheetViews>
    <sheetView showGridLines="0" showRowColHeaders="0" showZeros="0" showOutlineSymbols="0" zoomScale="115" workbookViewId="0">
      <pane xSplit="5" ySplit="6" topLeftCell="F7" activePane="bottomRight" state="frozen"/>
      <selection activeCell="B2" sqref="B2:D2"/>
      <selection pane="topRight" activeCell="B2" sqref="B2:D2"/>
      <selection pane="bottomLeft" activeCell="B2" sqref="B2:D2"/>
      <selection pane="bottomRight" activeCell="AI9" sqref="AI9"/>
    </sheetView>
  </sheetViews>
  <sheetFormatPr baseColWidth="10" defaultColWidth="11.44140625" defaultRowHeight="20.399999999999999" x14ac:dyDescent="0.35"/>
  <cols>
    <col min="1" max="1" width="1.33203125" style="1" customWidth="1"/>
    <col min="2" max="2" width="2.88671875" style="26" customWidth="1"/>
    <col min="3" max="3" width="26.77734375" style="1" customWidth="1"/>
    <col min="4" max="4" width="17" style="1" hidden="1" customWidth="1"/>
    <col min="5" max="5" width="6" style="1" hidden="1" customWidth="1"/>
    <col min="6" max="17" width="2.88671875" style="1" customWidth="1"/>
    <col min="18" max="18" width="3.109375" style="1" customWidth="1"/>
    <col min="19" max="35" width="2.88671875" style="1" customWidth="1"/>
    <col min="36" max="36" width="26.88671875" style="1" customWidth="1"/>
    <col min="37" max="37" width="32.88671875" style="1" hidden="1" customWidth="1"/>
    <col min="38" max="41" width="11.44140625" style="1" hidden="1" customWidth="1"/>
    <col min="42" max="45" width="3.5546875" style="1" hidden="1" customWidth="1"/>
    <col min="46" max="46" width="5" style="1" hidden="1" customWidth="1"/>
    <col min="47" max="48" width="5" style="1" customWidth="1"/>
    <col min="49" max="16384" width="11.44140625" style="1"/>
  </cols>
  <sheetData>
    <row r="1" spans="1:46" ht="30" customHeight="1" x14ac:dyDescent="0.35"/>
    <row r="2" spans="1:46" ht="20.399999999999999" customHeight="1" x14ac:dyDescent="0.35">
      <c r="A2" s="2"/>
      <c r="B2" s="25"/>
      <c r="C2" s="147" t="str">
        <f>Liste!B1</f>
        <v>CM1 M. ou Mme ……… Année scolaire 2019 - 2020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91"/>
      <c r="Z2" s="91"/>
      <c r="AA2" s="91"/>
      <c r="AB2" s="91"/>
      <c r="AC2" s="91"/>
      <c r="AD2" s="91"/>
      <c r="AE2" s="136" t="s">
        <v>32</v>
      </c>
      <c r="AF2" s="136"/>
      <c r="AG2" s="136"/>
      <c r="AH2" s="136"/>
      <c r="AI2" s="136"/>
      <c r="AJ2" s="136"/>
      <c r="AK2" s="17">
        <f>DATE(2011,10,1)</f>
        <v>40817</v>
      </c>
      <c r="AL2" s="11"/>
      <c r="AP2" s="1" t="s">
        <v>16</v>
      </c>
      <c r="AQ2" s="1" t="s">
        <v>17</v>
      </c>
      <c r="AS2" s="1" t="s">
        <v>18</v>
      </c>
      <c r="AT2" s="1" t="s">
        <v>19</v>
      </c>
    </row>
    <row r="3" spans="1:46" hidden="1" x14ac:dyDescent="0.35">
      <c r="A3" s="2"/>
      <c r="B3" s="25"/>
      <c r="C3" s="2"/>
      <c r="D3" s="2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17">
        <f>DATE(2011,10,1)</f>
        <v>40817</v>
      </c>
      <c r="AL3" s="14"/>
    </row>
    <row r="4" spans="1:46" ht="16.5" customHeight="1" thickBot="1" x14ac:dyDescent="0.4">
      <c r="C4" s="137" t="s">
        <v>15</v>
      </c>
      <c r="F4" s="30" t="s">
        <v>2</v>
      </c>
      <c r="G4" s="10" t="str">
        <f>"J"</f>
        <v>J</v>
      </c>
      <c r="H4" s="10" t="str">
        <f>"V"</f>
        <v>V</v>
      </c>
      <c r="I4" s="30" t="s">
        <v>2</v>
      </c>
      <c r="J4" s="30" t="s">
        <v>2</v>
      </c>
      <c r="K4" s="10" t="str">
        <f>"L"</f>
        <v>L</v>
      </c>
      <c r="L4" s="10" t="str">
        <f>"M"</f>
        <v>M</v>
      </c>
      <c r="M4" s="30" t="s">
        <v>2</v>
      </c>
      <c r="N4" s="30" t="s">
        <v>2</v>
      </c>
      <c r="O4" s="10" t="str">
        <f>"J"</f>
        <v>J</v>
      </c>
      <c r="P4" s="10" t="str">
        <f>"V"</f>
        <v>V</v>
      </c>
      <c r="Q4" s="30" t="s">
        <v>2</v>
      </c>
      <c r="R4" s="30" t="s">
        <v>2</v>
      </c>
      <c r="S4" s="30" t="s">
        <v>2</v>
      </c>
      <c r="T4" s="30" t="s">
        <v>2</v>
      </c>
      <c r="U4" s="30"/>
      <c r="V4" s="30"/>
      <c r="W4" s="30"/>
      <c r="X4" s="30"/>
      <c r="Y4" s="30"/>
      <c r="Z4" s="30" t="s">
        <v>2</v>
      </c>
      <c r="AA4" s="30" t="s">
        <v>2</v>
      </c>
      <c r="AB4" s="30" t="s">
        <v>2</v>
      </c>
      <c r="AC4" s="30" t="s">
        <v>2</v>
      </c>
      <c r="AD4" s="30"/>
      <c r="AE4" s="30"/>
      <c r="AF4" s="10" t="str">
        <f>"L"</f>
        <v>L</v>
      </c>
      <c r="AG4" s="10" t="str">
        <f>"M"</f>
        <v>M</v>
      </c>
      <c r="AH4" s="30"/>
      <c r="AI4" s="10" t="str">
        <f>"J"</f>
        <v>J</v>
      </c>
      <c r="AJ4" s="130" t="s">
        <v>21</v>
      </c>
      <c r="AK4" s="17">
        <f>DATE(2011,11,1)</f>
        <v>40848</v>
      </c>
    </row>
    <row r="5" spans="1:46" ht="10.5" hidden="1" customHeight="1" thickBot="1" x14ac:dyDescent="0.4">
      <c r="C5" s="138"/>
      <c r="F5" s="31">
        <f t="shared" ref="F5:N5" si="0">IF(OR(F4="L",F4="M",F4="J",F4="V"),2,0)</f>
        <v>0</v>
      </c>
      <c r="G5" s="13">
        <f t="shared" si="0"/>
        <v>2</v>
      </c>
      <c r="H5" s="13">
        <f t="shared" si="0"/>
        <v>2</v>
      </c>
      <c r="I5" s="31">
        <f t="shared" si="0"/>
        <v>0</v>
      </c>
      <c r="J5" s="31">
        <f t="shared" si="0"/>
        <v>0</v>
      </c>
      <c r="K5" s="13">
        <f t="shared" si="0"/>
        <v>2</v>
      </c>
      <c r="L5" s="13">
        <f t="shared" si="0"/>
        <v>2</v>
      </c>
      <c r="M5" s="31">
        <f t="shared" si="0"/>
        <v>0</v>
      </c>
      <c r="N5" s="31">
        <f t="shared" si="0"/>
        <v>0</v>
      </c>
      <c r="O5" s="13">
        <f t="shared" ref="O5:V5" si="1">IF(OR(O4="L",O4="M",O4="J",O4="V"),2,0)</f>
        <v>2</v>
      </c>
      <c r="P5" s="13">
        <f t="shared" si="1"/>
        <v>2</v>
      </c>
      <c r="Q5" s="31">
        <f t="shared" si="1"/>
        <v>0</v>
      </c>
      <c r="R5" s="31">
        <f t="shared" si="1"/>
        <v>0</v>
      </c>
      <c r="S5" s="31">
        <f t="shared" si="1"/>
        <v>0</v>
      </c>
      <c r="T5" s="31">
        <f t="shared" si="1"/>
        <v>0</v>
      </c>
      <c r="U5" s="31">
        <f t="shared" si="1"/>
        <v>0</v>
      </c>
      <c r="V5" s="31">
        <f t="shared" si="1"/>
        <v>0</v>
      </c>
      <c r="W5" s="31">
        <f t="shared" ref="W5:AI5" si="2">IF(OR(W4="L",W4="M",W4="J",W4="V"),2,0)</f>
        <v>0</v>
      </c>
      <c r="X5" s="31">
        <f t="shared" si="2"/>
        <v>0</v>
      </c>
      <c r="Y5" s="31">
        <f t="shared" si="2"/>
        <v>0</v>
      </c>
      <c r="Z5" s="31">
        <f t="shared" si="2"/>
        <v>0</v>
      </c>
      <c r="AA5" s="31">
        <f t="shared" si="2"/>
        <v>0</v>
      </c>
      <c r="AB5" s="31">
        <f>IF(OR(AB4="L",AB4="M",AB4="J",AB4="V"),2,0)</f>
        <v>0</v>
      </c>
      <c r="AC5" s="31">
        <f>IF(OR(AC4="L",AC4="M",AC4="J",AC4="V"),2,0)</f>
        <v>0</v>
      </c>
      <c r="AD5" s="31">
        <f>IF(OR(AD4="L",AD4="M",AD4="J",AD4="V"),2,0)</f>
        <v>0</v>
      </c>
      <c r="AE5" s="31">
        <f>IF(OR(AE4="L",AE4="M",AE4="J",AE4="V"),2,0)</f>
        <v>0</v>
      </c>
      <c r="AF5" s="13">
        <f t="shared" si="2"/>
        <v>2</v>
      </c>
      <c r="AG5" s="13">
        <f t="shared" si="2"/>
        <v>2</v>
      </c>
      <c r="AH5" s="31">
        <f t="shared" si="2"/>
        <v>0</v>
      </c>
      <c r="AI5" s="13">
        <f t="shared" si="2"/>
        <v>2</v>
      </c>
      <c r="AJ5" s="131"/>
      <c r="AK5" s="4"/>
    </row>
    <row r="6" spans="1:46" ht="16.5" customHeight="1" thickBot="1" x14ac:dyDescent="0.4">
      <c r="C6" s="139"/>
      <c r="D6" s="9" t="s">
        <v>0</v>
      </c>
      <c r="E6" s="9"/>
      <c r="F6" s="32">
        <f t="shared" ref="F6:AI6" si="3">E6+1</f>
        <v>1</v>
      </c>
      <c r="G6" s="12">
        <f t="shared" si="3"/>
        <v>2</v>
      </c>
      <c r="H6" s="12">
        <f t="shared" si="3"/>
        <v>3</v>
      </c>
      <c r="I6" s="32">
        <f t="shared" si="3"/>
        <v>4</v>
      </c>
      <c r="J6" s="32">
        <f t="shared" si="3"/>
        <v>5</v>
      </c>
      <c r="K6" s="12">
        <f t="shared" si="3"/>
        <v>6</v>
      </c>
      <c r="L6" s="12">
        <f t="shared" si="3"/>
        <v>7</v>
      </c>
      <c r="M6" s="32">
        <f t="shared" si="3"/>
        <v>8</v>
      </c>
      <c r="N6" s="32">
        <f t="shared" si="3"/>
        <v>9</v>
      </c>
      <c r="O6" s="12">
        <f t="shared" si="3"/>
        <v>10</v>
      </c>
      <c r="P6" s="12">
        <f t="shared" si="3"/>
        <v>11</v>
      </c>
      <c r="Q6" s="32">
        <f t="shared" si="3"/>
        <v>12</v>
      </c>
      <c r="R6" s="32">
        <f t="shared" si="3"/>
        <v>13</v>
      </c>
      <c r="S6" s="32">
        <f t="shared" si="3"/>
        <v>14</v>
      </c>
      <c r="T6" s="32">
        <f t="shared" si="3"/>
        <v>15</v>
      </c>
      <c r="U6" s="32">
        <f t="shared" si="3"/>
        <v>16</v>
      </c>
      <c r="V6" s="32">
        <f t="shared" si="3"/>
        <v>17</v>
      </c>
      <c r="W6" s="32">
        <f t="shared" si="3"/>
        <v>18</v>
      </c>
      <c r="X6" s="32">
        <f t="shared" si="3"/>
        <v>19</v>
      </c>
      <c r="Y6" s="32">
        <f t="shared" si="3"/>
        <v>20</v>
      </c>
      <c r="Z6" s="32">
        <f t="shared" si="3"/>
        <v>21</v>
      </c>
      <c r="AA6" s="32">
        <f t="shared" si="3"/>
        <v>22</v>
      </c>
      <c r="AB6" s="32">
        <f t="shared" si="3"/>
        <v>23</v>
      </c>
      <c r="AC6" s="32">
        <f t="shared" si="3"/>
        <v>24</v>
      </c>
      <c r="AD6" s="32">
        <f t="shared" si="3"/>
        <v>25</v>
      </c>
      <c r="AE6" s="32">
        <f t="shared" si="3"/>
        <v>26</v>
      </c>
      <c r="AF6" s="12">
        <f t="shared" si="3"/>
        <v>27</v>
      </c>
      <c r="AG6" s="12">
        <f t="shared" si="3"/>
        <v>28</v>
      </c>
      <c r="AH6" s="32">
        <f t="shared" si="3"/>
        <v>29</v>
      </c>
      <c r="AI6" s="12">
        <f t="shared" si="3"/>
        <v>30</v>
      </c>
      <c r="AJ6" s="132"/>
      <c r="AK6" s="17">
        <f>DATE(2011,12,1)</f>
        <v>40878</v>
      </c>
    </row>
    <row r="7" spans="1:46" ht="15" customHeight="1" x14ac:dyDescent="0.35">
      <c r="B7" s="27">
        <v>1</v>
      </c>
      <c r="C7" s="21" t="str">
        <f>CONCATENATE(Liste!B5," ",Liste!C5)</f>
        <v>Nom1 Prénom1</v>
      </c>
      <c r="D7" s="22" t="s">
        <v>1</v>
      </c>
      <c r="E7" s="23"/>
      <c r="F7" s="41"/>
      <c r="G7" s="46"/>
      <c r="H7" s="46"/>
      <c r="I7" s="28"/>
      <c r="J7" s="28"/>
      <c r="K7" s="46"/>
      <c r="L7" s="46"/>
      <c r="M7" s="41"/>
      <c r="N7" s="28"/>
      <c r="O7" s="46"/>
      <c r="P7" s="46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46"/>
      <c r="AG7" s="46"/>
      <c r="AH7" s="28"/>
      <c r="AI7" s="46"/>
      <c r="AJ7" s="57"/>
      <c r="AK7" s="17">
        <f>DATE(2012,1,1)</f>
        <v>40909</v>
      </c>
    </row>
    <row r="8" spans="1:46" ht="15" customHeight="1" x14ac:dyDescent="0.35">
      <c r="B8" s="27">
        <f t="shared" ref="B8:B31" si="4">B7+1</f>
        <v>2</v>
      </c>
      <c r="C8" s="40" t="str">
        <f>CONCATENATE(Liste!B6," ",Liste!C6)</f>
        <v>Nom2 Prénom2</v>
      </c>
      <c r="D8" s="5">
        <v>90</v>
      </c>
      <c r="E8" s="3"/>
      <c r="F8" s="42"/>
      <c r="G8" s="47"/>
      <c r="H8" s="47"/>
      <c r="I8" s="29"/>
      <c r="J8" s="29"/>
      <c r="K8" s="47"/>
      <c r="L8" s="47"/>
      <c r="M8" s="42"/>
      <c r="N8" s="29"/>
      <c r="O8" s="47"/>
      <c r="P8" s="47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47"/>
      <c r="AG8" s="47"/>
      <c r="AH8" s="29"/>
      <c r="AI8" s="47"/>
      <c r="AJ8" s="48"/>
      <c r="AK8" s="17">
        <f>DATE(2012,2,1)</f>
        <v>40940</v>
      </c>
    </row>
    <row r="9" spans="1:46" ht="15" customHeight="1" x14ac:dyDescent="0.35">
      <c r="B9" s="27">
        <f t="shared" si="4"/>
        <v>3</v>
      </c>
      <c r="C9" s="21" t="str">
        <f>CONCATENATE(Liste!B7," ",Liste!C7)</f>
        <v xml:space="preserve"> </v>
      </c>
      <c r="D9" s="22" t="s">
        <v>2</v>
      </c>
      <c r="E9" s="23"/>
      <c r="F9" s="41"/>
      <c r="G9" s="46"/>
      <c r="H9" s="46"/>
      <c r="I9" s="28"/>
      <c r="J9" s="28"/>
      <c r="K9" s="46"/>
      <c r="L9" s="46"/>
      <c r="M9" s="41"/>
      <c r="N9" s="28"/>
      <c r="O9" s="46"/>
      <c r="P9" s="46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46"/>
      <c r="AG9" s="46"/>
      <c r="AH9" s="28"/>
      <c r="AI9" s="46"/>
      <c r="AJ9" s="57"/>
      <c r="AK9" s="17">
        <f>DATE(2012,3,1)</f>
        <v>40969</v>
      </c>
    </row>
    <row r="10" spans="1:46" ht="15" customHeight="1" x14ac:dyDescent="0.35">
      <c r="B10" s="27">
        <f t="shared" si="4"/>
        <v>4</v>
      </c>
      <c r="C10" s="40" t="str">
        <f>CONCATENATE(Liste!B8," ",Liste!C8)</f>
        <v xml:space="preserve"> </v>
      </c>
      <c r="D10" s="5">
        <v>60</v>
      </c>
      <c r="E10" s="4" t="s">
        <v>3</v>
      </c>
      <c r="F10" s="42"/>
      <c r="G10" s="47"/>
      <c r="H10" s="47"/>
      <c r="I10" s="29"/>
      <c r="J10" s="29"/>
      <c r="K10" s="47"/>
      <c r="L10" s="47"/>
      <c r="M10" s="42"/>
      <c r="N10" s="29"/>
      <c r="O10" s="47"/>
      <c r="P10" s="47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47"/>
      <c r="AG10" s="47"/>
      <c r="AH10" s="29"/>
      <c r="AI10" s="47"/>
      <c r="AJ10" s="48"/>
      <c r="AK10" s="17">
        <f>DATE(2012,4,1)</f>
        <v>41000</v>
      </c>
    </row>
    <row r="11" spans="1:46" ht="15" customHeight="1" x14ac:dyDescent="0.35">
      <c r="B11" s="27">
        <f t="shared" si="4"/>
        <v>5</v>
      </c>
      <c r="C11" s="21" t="str">
        <f>CONCATENATE(Liste!B9," ",Liste!C9)</f>
        <v xml:space="preserve"> </v>
      </c>
      <c r="D11" s="22">
        <v>60</v>
      </c>
      <c r="E11" s="24" t="s">
        <v>4</v>
      </c>
      <c r="F11" s="41"/>
      <c r="G11" s="46"/>
      <c r="H11" s="46"/>
      <c r="I11" s="28"/>
      <c r="J11" s="28"/>
      <c r="K11" s="46"/>
      <c r="L11" s="46"/>
      <c r="M11" s="41"/>
      <c r="N11" s="28"/>
      <c r="O11" s="46"/>
      <c r="P11" s="46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46"/>
      <c r="AG11" s="46"/>
      <c r="AH11" s="28"/>
      <c r="AI11" s="46"/>
      <c r="AJ11" s="57"/>
      <c r="AK11" s="17">
        <f>DATE(2012,5,1)</f>
        <v>41030</v>
      </c>
    </row>
    <row r="12" spans="1:46" ht="15" customHeight="1" x14ac:dyDescent="0.35">
      <c r="B12" s="27">
        <f t="shared" si="4"/>
        <v>6</v>
      </c>
      <c r="C12" s="40" t="str">
        <f>CONCATENATE(Liste!B10," ",Liste!C10)</f>
        <v xml:space="preserve"> </v>
      </c>
      <c r="D12" s="5">
        <v>20</v>
      </c>
      <c r="E12" s="4" t="s">
        <v>5</v>
      </c>
      <c r="F12" s="42"/>
      <c r="G12" s="47"/>
      <c r="H12" s="47"/>
      <c r="I12" s="29"/>
      <c r="J12" s="29"/>
      <c r="K12" s="47"/>
      <c r="L12" s="47"/>
      <c r="M12" s="42"/>
      <c r="N12" s="29"/>
      <c r="O12" s="47"/>
      <c r="P12" s="47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47"/>
      <c r="AG12" s="47"/>
      <c r="AH12" s="29"/>
      <c r="AI12" s="47"/>
      <c r="AJ12" s="48"/>
      <c r="AK12" s="17">
        <f>DATE(2012,6,1)</f>
        <v>41061</v>
      </c>
    </row>
    <row r="13" spans="1:46" ht="15" customHeight="1" x14ac:dyDescent="0.35">
      <c r="B13" s="27">
        <f t="shared" si="4"/>
        <v>7</v>
      </c>
      <c r="C13" s="21" t="str">
        <f>CONCATENATE(Liste!B11," ",Liste!C11)</f>
        <v xml:space="preserve"> </v>
      </c>
      <c r="D13" s="22" t="s">
        <v>2</v>
      </c>
      <c r="E13" s="23"/>
      <c r="F13" s="41"/>
      <c r="G13" s="46"/>
      <c r="H13" s="46"/>
      <c r="I13" s="28"/>
      <c r="J13" s="28"/>
      <c r="K13" s="46"/>
      <c r="L13" s="46"/>
      <c r="M13" s="41"/>
      <c r="N13" s="28"/>
      <c r="O13" s="46"/>
      <c r="P13" s="46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46"/>
      <c r="AG13" s="46"/>
      <c r="AH13" s="28"/>
      <c r="AI13" s="46"/>
      <c r="AJ13" s="57"/>
      <c r="AK13" s="17">
        <f>DATE(2012,7,1)</f>
        <v>41091</v>
      </c>
    </row>
    <row r="14" spans="1:46" ht="15" customHeight="1" x14ac:dyDescent="0.35">
      <c r="B14" s="27">
        <f t="shared" si="4"/>
        <v>8</v>
      </c>
      <c r="C14" s="40" t="str">
        <f>CONCATENATE(Liste!B12," ",Liste!C12)</f>
        <v xml:space="preserve"> </v>
      </c>
      <c r="D14" s="5">
        <v>50</v>
      </c>
      <c r="E14" s="4" t="s">
        <v>6</v>
      </c>
      <c r="F14" s="42"/>
      <c r="G14" s="47"/>
      <c r="H14" s="47"/>
      <c r="I14" s="29"/>
      <c r="J14" s="29"/>
      <c r="K14" s="47"/>
      <c r="L14" s="47"/>
      <c r="M14" s="42"/>
      <c r="N14" s="29"/>
      <c r="O14" s="47"/>
      <c r="P14" s="47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47"/>
      <c r="AG14" s="47"/>
      <c r="AH14" s="29"/>
      <c r="AI14" s="47"/>
      <c r="AJ14" s="48"/>
    </row>
    <row r="15" spans="1:46" ht="15" customHeight="1" x14ac:dyDescent="0.35">
      <c r="B15" s="27">
        <f t="shared" si="4"/>
        <v>9</v>
      </c>
      <c r="C15" s="21" t="str">
        <f>CONCATENATE(Liste!B13," ",Liste!C13)</f>
        <v xml:space="preserve"> </v>
      </c>
      <c r="D15" s="22">
        <v>60</v>
      </c>
      <c r="E15" s="24" t="s">
        <v>7</v>
      </c>
      <c r="F15" s="41"/>
      <c r="G15" s="46"/>
      <c r="H15" s="46"/>
      <c r="I15" s="28"/>
      <c r="J15" s="28"/>
      <c r="K15" s="46"/>
      <c r="L15" s="46"/>
      <c r="M15" s="41"/>
      <c r="N15" s="28"/>
      <c r="O15" s="46"/>
      <c r="P15" s="46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46"/>
      <c r="AG15" s="46"/>
      <c r="AH15" s="28"/>
      <c r="AI15" s="46"/>
      <c r="AJ15" s="57"/>
    </row>
    <row r="16" spans="1:46" ht="15" customHeight="1" x14ac:dyDescent="0.35">
      <c r="B16" s="27">
        <f t="shared" si="4"/>
        <v>10</v>
      </c>
      <c r="C16" s="40" t="str">
        <f>CONCATENATE(Liste!B14," ",Liste!C14)</f>
        <v xml:space="preserve"> </v>
      </c>
      <c r="D16" s="5" t="s">
        <v>1</v>
      </c>
      <c r="E16" s="3"/>
      <c r="F16" s="42"/>
      <c r="G16" s="47"/>
      <c r="H16" s="47"/>
      <c r="I16" s="29"/>
      <c r="J16" s="29"/>
      <c r="K16" s="47"/>
      <c r="L16" s="47"/>
      <c r="M16" s="42"/>
      <c r="N16" s="29"/>
      <c r="O16" s="47"/>
      <c r="P16" s="47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47"/>
      <c r="AG16" s="47"/>
      <c r="AH16" s="29"/>
      <c r="AI16" s="47"/>
      <c r="AJ16" s="48"/>
      <c r="AK16" s="1">
        <f>COUNTIF(F7:AI36,"+")</f>
        <v>0</v>
      </c>
    </row>
    <row r="17" spans="2:37" ht="15" customHeight="1" x14ac:dyDescent="0.35">
      <c r="B17" s="27">
        <f t="shared" si="4"/>
        <v>11</v>
      </c>
      <c r="C17" s="21" t="str">
        <f>CONCATENATE(Liste!B15," ",Liste!C15)</f>
        <v xml:space="preserve"> </v>
      </c>
      <c r="D17" s="22" t="s">
        <v>2</v>
      </c>
      <c r="E17" s="23"/>
      <c r="F17" s="41"/>
      <c r="G17" s="46"/>
      <c r="H17" s="46"/>
      <c r="I17" s="28"/>
      <c r="J17" s="28"/>
      <c r="K17" s="46"/>
      <c r="L17" s="46"/>
      <c r="M17" s="41"/>
      <c r="N17" s="28"/>
      <c r="O17" s="46"/>
      <c r="P17" s="46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46"/>
      <c r="AG17" s="46"/>
      <c r="AH17" s="28"/>
      <c r="AI17" s="46"/>
      <c r="AJ17" s="57"/>
      <c r="AK17" s="1">
        <f>COUNTIF(F7:AI36,"I")</f>
        <v>0</v>
      </c>
    </row>
    <row r="18" spans="2:37" ht="15" customHeight="1" x14ac:dyDescent="0.35">
      <c r="B18" s="27">
        <f t="shared" si="4"/>
        <v>12</v>
      </c>
      <c r="C18" s="40" t="str">
        <f>CONCATENATE(Liste!B16," ",Liste!C16)</f>
        <v xml:space="preserve"> </v>
      </c>
      <c r="D18" s="5">
        <v>30</v>
      </c>
      <c r="E18" s="4" t="s">
        <v>8</v>
      </c>
      <c r="F18" s="42"/>
      <c r="G18" s="47"/>
      <c r="H18" s="47"/>
      <c r="I18" s="29"/>
      <c r="J18" s="29"/>
      <c r="K18" s="47"/>
      <c r="L18" s="47"/>
      <c r="M18" s="42"/>
      <c r="N18" s="29"/>
      <c r="O18" s="47"/>
      <c r="P18" s="47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47"/>
      <c r="AG18" s="47"/>
      <c r="AH18" s="29"/>
      <c r="AI18" s="47"/>
      <c r="AJ18" s="56"/>
      <c r="AK18" s="1">
        <f>COUNTIF(F7:AI36,"-")</f>
        <v>0</v>
      </c>
    </row>
    <row r="19" spans="2:37" ht="15" customHeight="1" x14ac:dyDescent="0.35">
      <c r="B19" s="27">
        <f t="shared" si="4"/>
        <v>13</v>
      </c>
      <c r="C19" s="21" t="str">
        <f>CONCATENATE(Liste!B17," ",Liste!C17)</f>
        <v xml:space="preserve"> </v>
      </c>
      <c r="D19" s="22">
        <v>30</v>
      </c>
      <c r="E19" s="24" t="s">
        <v>9</v>
      </c>
      <c r="F19" s="41"/>
      <c r="G19" s="46"/>
      <c r="H19" s="46"/>
      <c r="I19" s="28"/>
      <c r="J19" s="28"/>
      <c r="K19" s="46"/>
      <c r="L19" s="46"/>
      <c r="M19" s="41"/>
      <c r="N19" s="28"/>
      <c r="O19" s="46"/>
      <c r="P19" s="46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46"/>
      <c r="AG19" s="46"/>
      <c r="AH19" s="28"/>
      <c r="AI19" s="46"/>
      <c r="AJ19" s="57"/>
    </row>
    <row r="20" spans="2:37" ht="15" customHeight="1" x14ac:dyDescent="0.35">
      <c r="B20" s="27">
        <f t="shared" si="4"/>
        <v>14</v>
      </c>
      <c r="C20" s="40" t="str">
        <f>CONCATENATE(Liste!B18," ",Liste!C18)</f>
        <v xml:space="preserve"> </v>
      </c>
      <c r="D20" s="5" t="s">
        <v>2</v>
      </c>
      <c r="E20" s="3"/>
      <c r="F20" s="41"/>
      <c r="G20" s="47"/>
      <c r="H20" s="47"/>
      <c r="I20" s="29"/>
      <c r="J20" s="29"/>
      <c r="K20" s="47"/>
      <c r="L20" s="47"/>
      <c r="M20" s="41"/>
      <c r="N20" s="29"/>
      <c r="O20" s="47"/>
      <c r="P20" s="47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47"/>
      <c r="AG20" s="47"/>
      <c r="AH20" s="29"/>
      <c r="AI20" s="47"/>
      <c r="AJ20" s="48"/>
    </row>
    <row r="21" spans="2:37" ht="15" customHeight="1" x14ac:dyDescent="0.35">
      <c r="B21" s="27">
        <f t="shared" si="4"/>
        <v>15</v>
      </c>
      <c r="C21" s="21" t="str">
        <f>CONCATENATE(Liste!B19," ",Liste!C19)</f>
        <v xml:space="preserve"> </v>
      </c>
      <c r="D21" s="22" t="s">
        <v>2</v>
      </c>
      <c r="E21" s="23"/>
      <c r="F21" s="42"/>
      <c r="G21" s="46"/>
      <c r="H21" s="46"/>
      <c r="I21" s="28"/>
      <c r="J21" s="28"/>
      <c r="K21" s="46"/>
      <c r="L21" s="46"/>
      <c r="M21" s="42"/>
      <c r="N21" s="28"/>
      <c r="O21" s="46"/>
      <c r="P21" s="46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46"/>
      <c r="AG21" s="46"/>
      <c r="AH21" s="28"/>
      <c r="AI21" s="46"/>
      <c r="AJ21" s="57"/>
    </row>
    <row r="22" spans="2:37" ht="15" customHeight="1" x14ac:dyDescent="0.35">
      <c r="B22" s="27">
        <f t="shared" si="4"/>
        <v>16</v>
      </c>
      <c r="C22" s="40" t="str">
        <f>CONCATENATE(Liste!B20," ",Liste!C20)</f>
        <v xml:space="preserve"> </v>
      </c>
      <c r="D22" s="5" t="s">
        <v>2</v>
      </c>
      <c r="E22" s="3"/>
      <c r="F22" s="42"/>
      <c r="G22" s="47"/>
      <c r="H22" s="47"/>
      <c r="I22" s="29"/>
      <c r="J22" s="29"/>
      <c r="K22" s="47"/>
      <c r="L22" s="47"/>
      <c r="M22" s="42"/>
      <c r="N22" s="29"/>
      <c r="O22" s="47"/>
      <c r="P22" s="47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47"/>
      <c r="AG22" s="47"/>
      <c r="AH22" s="29"/>
      <c r="AI22" s="47"/>
      <c r="AJ22" s="48"/>
    </row>
    <row r="23" spans="2:37" ht="15" customHeight="1" x14ac:dyDescent="0.35">
      <c r="B23" s="27">
        <f t="shared" si="4"/>
        <v>17</v>
      </c>
      <c r="C23" s="21" t="str">
        <f>CONCATENATE(Liste!B21," ",Liste!C21)</f>
        <v xml:space="preserve"> </v>
      </c>
      <c r="D23" s="22">
        <v>60</v>
      </c>
      <c r="E23" s="24" t="s">
        <v>10</v>
      </c>
      <c r="F23" s="41"/>
      <c r="G23" s="46"/>
      <c r="H23" s="46"/>
      <c r="I23" s="28"/>
      <c r="J23" s="28"/>
      <c r="K23" s="46"/>
      <c r="L23" s="46"/>
      <c r="M23" s="41"/>
      <c r="N23" s="28"/>
      <c r="O23" s="46"/>
      <c r="P23" s="46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46"/>
      <c r="AG23" s="46"/>
      <c r="AH23" s="28"/>
      <c r="AI23" s="46"/>
      <c r="AJ23" s="57"/>
    </row>
    <row r="24" spans="2:37" ht="15" customHeight="1" x14ac:dyDescent="0.35">
      <c r="B24" s="27">
        <f t="shared" si="4"/>
        <v>18</v>
      </c>
      <c r="C24" s="40" t="str">
        <f>CONCATENATE(Liste!B22," ",Liste!C22)</f>
        <v xml:space="preserve"> </v>
      </c>
      <c r="D24" s="5">
        <v>50</v>
      </c>
      <c r="E24" s="4" t="s">
        <v>11</v>
      </c>
      <c r="F24" s="42"/>
      <c r="G24" s="47"/>
      <c r="H24" s="47"/>
      <c r="I24" s="29"/>
      <c r="J24" s="29"/>
      <c r="K24" s="47"/>
      <c r="L24" s="47"/>
      <c r="M24" s="42"/>
      <c r="N24" s="29"/>
      <c r="O24" s="47"/>
      <c r="P24" s="47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47"/>
      <c r="AG24" s="47"/>
      <c r="AH24" s="29"/>
      <c r="AI24" s="47"/>
      <c r="AJ24" s="48"/>
    </row>
    <row r="25" spans="2:37" ht="15" customHeight="1" x14ac:dyDescent="0.35">
      <c r="B25" s="27">
        <f t="shared" si="4"/>
        <v>19</v>
      </c>
      <c r="C25" s="21" t="str">
        <f>CONCATENATE(Liste!B23," ",Liste!C23)</f>
        <v xml:space="preserve"> </v>
      </c>
      <c r="D25" s="22">
        <v>60</v>
      </c>
      <c r="E25" s="24" t="s">
        <v>12</v>
      </c>
      <c r="F25" s="41"/>
      <c r="G25" s="46"/>
      <c r="H25" s="46"/>
      <c r="I25" s="28"/>
      <c r="J25" s="28"/>
      <c r="K25" s="46"/>
      <c r="L25" s="46"/>
      <c r="M25" s="41"/>
      <c r="N25" s="28"/>
      <c r="O25" s="46"/>
      <c r="P25" s="46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46"/>
      <c r="AG25" s="46"/>
      <c r="AH25" s="28"/>
      <c r="AI25" s="46"/>
      <c r="AJ25" s="57"/>
    </row>
    <row r="26" spans="2:37" ht="15" customHeight="1" x14ac:dyDescent="0.35">
      <c r="B26" s="27">
        <f t="shared" si="4"/>
        <v>20</v>
      </c>
      <c r="C26" s="40" t="str">
        <f>CONCATENATE(Liste!B24," ",Liste!C24)</f>
        <v xml:space="preserve"> </v>
      </c>
      <c r="D26" s="5" t="s">
        <v>2</v>
      </c>
      <c r="E26" s="3"/>
      <c r="F26" s="42"/>
      <c r="G26" s="47"/>
      <c r="H26" s="47"/>
      <c r="I26" s="29"/>
      <c r="J26" s="29"/>
      <c r="K26" s="47"/>
      <c r="L26" s="47"/>
      <c r="M26" s="42"/>
      <c r="N26" s="29"/>
      <c r="O26" s="47"/>
      <c r="P26" s="47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47"/>
      <c r="AG26" s="47"/>
      <c r="AH26" s="29"/>
      <c r="AI26" s="47"/>
      <c r="AJ26" s="48"/>
    </row>
    <row r="27" spans="2:37" ht="15" customHeight="1" x14ac:dyDescent="0.35">
      <c r="B27" s="27">
        <f t="shared" si="4"/>
        <v>21</v>
      </c>
      <c r="C27" s="21" t="str">
        <f>CONCATENATE(Liste!B25," ",Liste!C25)</f>
        <v xml:space="preserve"> </v>
      </c>
      <c r="D27" s="22">
        <v>60</v>
      </c>
      <c r="E27" s="24" t="s">
        <v>13</v>
      </c>
      <c r="F27" s="41"/>
      <c r="G27" s="46"/>
      <c r="H27" s="46"/>
      <c r="I27" s="28"/>
      <c r="J27" s="28"/>
      <c r="K27" s="46"/>
      <c r="L27" s="46"/>
      <c r="M27" s="41"/>
      <c r="N27" s="28"/>
      <c r="O27" s="46"/>
      <c r="P27" s="46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46"/>
      <c r="AG27" s="46"/>
      <c r="AH27" s="28"/>
      <c r="AI27" s="46"/>
      <c r="AJ27" s="57"/>
    </row>
    <row r="28" spans="2:37" ht="15" customHeight="1" thickBot="1" x14ac:dyDescent="0.4">
      <c r="B28" s="27">
        <f t="shared" si="4"/>
        <v>22</v>
      </c>
      <c r="C28" s="40" t="str">
        <f>CONCATENATE(Liste!B26," ",Liste!C26)</f>
        <v xml:space="preserve"> </v>
      </c>
      <c r="D28" s="6">
        <v>60</v>
      </c>
      <c r="E28" s="4" t="s">
        <v>14</v>
      </c>
      <c r="F28" s="42"/>
      <c r="G28" s="47"/>
      <c r="H28" s="47"/>
      <c r="I28" s="29"/>
      <c r="J28" s="29"/>
      <c r="K28" s="47"/>
      <c r="L28" s="47"/>
      <c r="M28" s="42"/>
      <c r="N28" s="29"/>
      <c r="O28" s="47"/>
      <c r="P28" s="47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47"/>
      <c r="AG28" s="47"/>
      <c r="AH28" s="29"/>
      <c r="AI28" s="47"/>
      <c r="AJ28" s="48"/>
    </row>
    <row r="29" spans="2:37" ht="15" customHeight="1" x14ac:dyDescent="0.35">
      <c r="B29" s="27">
        <f t="shared" si="4"/>
        <v>23</v>
      </c>
      <c r="C29" s="21" t="str">
        <f>CONCATENATE(Liste!B27," ",Liste!C27)</f>
        <v xml:space="preserve"> </v>
      </c>
      <c r="D29" s="22">
        <v>60</v>
      </c>
      <c r="E29" s="24" t="s">
        <v>13</v>
      </c>
      <c r="F29" s="41"/>
      <c r="G29" s="46"/>
      <c r="H29" s="46"/>
      <c r="I29" s="28"/>
      <c r="J29" s="28"/>
      <c r="K29" s="46"/>
      <c r="L29" s="46"/>
      <c r="M29" s="41"/>
      <c r="N29" s="28"/>
      <c r="O29" s="46"/>
      <c r="P29" s="46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46"/>
      <c r="AG29" s="46"/>
      <c r="AH29" s="28"/>
      <c r="AI29" s="46"/>
      <c r="AJ29" s="57"/>
    </row>
    <row r="30" spans="2:37" ht="15" customHeight="1" thickBot="1" x14ac:dyDescent="0.4">
      <c r="B30" s="27">
        <f t="shared" si="4"/>
        <v>24</v>
      </c>
      <c r="C30" s="40" t="str">
        <f>CONCATENATE(Liste!B28," ",Liste!C28)</f>
        <v xml:space="preserve"> </v>
      </c>
      <c r="D30" s="6">
        <v>60</v>
      </c>
      <c r="E30" s="4" t="s">
        <v>14</v>
      </c>
      <c r="F30" s="42"/>
      <c r="G30" s="47"/>
      <c r="H30" s="47"/>
      <c r="I30" s="29"/>
      <c r="J30" s="29"/>
      <c r="K30" s="47"/>
      <c r="L30" s="47"/>
      <c r="M30" s="42"/>
      <c r="N30" s="29"/>
      <c r="O30" s="47"/>
      <c r="P30" s="47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47"/>
      <c r="AG30" s="47"/>
      <c r="AH30" s="29"/>
      <c r="AI30" s="47"/>
      <c r="AJ30" s="48"/>
    </row>
    <row r="31" spans="2:37" ht="15" customHeight="1" x14ac:dyDescent="0.35">
      <c r="B31" s="27">
        <f t="shared" si="4"/>
        <v>25</v>
      </c>
      <c r="C31" s="21" t="str">
        <f>CONCATENATE(Liste!B29," ",Liste!C29)</f>
        <v xml:space="preserve"> </v>
      </c>
      <c r="D31" s="22">
        <v>60</v>
      </c>
      <c r="E31" s="24" t="s">
        <v>13</v>
      </c>
      <c r="F31" s="41"/>
      <c r="G31" s="46"/>
      <c r="H31" s="46"/>
      <c r="I31" s="28"/>
      <c r="J31" s="28"/>
      <c r="K31" s="46"/>
      <c r="L31" s="46"/>
      <c r="M31" s="41"/>
      <c r="N31" s="28"/>
      <c r="O31" s="46"/>
      <c r="P31" s="46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46"/>
      <c r="AG31" s="46"/>
      <c r="AH31" s="28"/>
      <c r="AI31" s="46"/>
      <c r="AJ31" s="57"/>
    </row>
    <row r="32" spans="2:37" s="8" customFormat="1" ht="15" customHeight="1" thickBot="1" x14ac:dyDescent="0.4">
      <c r="B32" s="27">
        <f>B31+1</f>
        <v>26</v>
      </c>
      <c r="C32" s="40" t="str">
        <f>CONCATENATE(Liste!B30," ",Liste!C30)</f>
        <v xml:space="preserve"> </v>
      </c>
      <c r="D32" s="6">
        <v>60</v>
      </c>
      <c r="E32" s="4" t="s">
        <v>14</v>
      </c>
      <c r="F32" s="42"/>
      <c r="G32" s="47"/>
      <c r="H32" s="47"/>
      <c r="I32" s="29"/>
      <c r="J32" s="29"/>
      <c r="K32" s="47"/>
      <c r="L32" s="47"/>
      <c r="M32" s="42"/>
      <c r="N32" s="29"/>
      <c r="O32" s="47"/>
      <c r="P32" s="47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47"/>
      <c r="AG32" s="47"/>
      <c r="AH32" s="29"/>
      <c r="AI32" s="47"/>
      <c r="AJ32" s="56"/>
    </row>
    <row r="33" spans="2:36" s="8" customFormat="1" ht="15" customHeight="1" x14ac:dyDescent="0.35">
      <c r="B33" s="27">
        <f>B32+1</f>
        <v>27</v>
      </c>
      <c r="C33" s="21" t="str">
        <f>CONCATENATE(Liste!B31," ",Liste!C31)</f>
        <v xml:space="preserve"> </v>
      </c>
      <c r="D33" s="22">
        <v>60</v>
      </c>
      <c r="E33" s="24" t="s">
        <v>13</v>
      </c>
      <c r="F33" s="41"/>
      <c r="G33" s="46"/>
      <c r="H33" s="46"/>
      <c r="I33" s="28"/>
      <c r="J33" s="28"/>
      <c r="K33" s="46"/>
      <c r="L33" s="46"/>
      <c r="M33" s="41"/>
      <c r="N33" s="28"/>
      <c r="O33" s="46"/>
      <c r="P33" s="46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46"/>
      <c r="AG33" s="46"/>
      <c r="AH33" s="28"/>
      <c r="AI33" s="46"/>
      <c r="AJ33" s="55"/>
    </row>
    <row r="34" spans="2:36" s="8" customFormat="1" ht="15" customHeight="1" thickBot="1" x14ac:dyDescent="0.4">
      <c r="B34" s="27">
        <f>B33+1</f>
        <v>28</v>
      </c>
      <c r="C34" s="40" t="str">
        <f>CONCATENATE(Liste!B32," ",Liste!C32)</f>
        <v xml:space="preserve"> </v>
      </c>
      <c r="D34" s="6">
        <v>60</v>
      </c>
      <c r="E34" s="4" t="s">
        <v>14</v>
      </c>
      <c r="F34" s="42"/>
      <c r="G34" s="47"/>
      <c r="H34" s="47"/>
      <c r="I34" s="29"/>
      <c r="J34" s="29"/>
      <c r="K34" s="47"/>
      <c r="L34" s="47"/>
      <c r="M34" s="42"/>
      <c r="N34" s="29"/>
      <c r="O34" s="47"/>
      <c r="P34" s="47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47"/>
      <c r="AG34" s="47"/>
      <c r="AH34" s="29"/>
      <c r="AI34" s="47"/>
      <c r="AJ34" s="56"/>
    </row>
    <row r="35" spans="2:36" s="8" customFormat="1" ht="15" customHeight="1" x14ac:dyDescent="0.35">
      <c r="B35" s="27">
        <f>B34+1</f>
        <v>29</v>
      </c>
      <c r="C35" s="21" t="str">
        <f>CONCATENATE(Liste!B33," ",Liste!C33)</f>
        <v xml:space="preserve"> </v>
      </c>
      <c r="D35" s="22">
        <v>60</v>
      </c>
      <c r="E35" s="24" t="s">
        <v>13</v>
      </c>
      <c r="F35" s="41"/>
      <c r="G35" s="46"/>
      <c r="H35" s="46"/>
      <c r="I35" s="28"/>
      <c r="J35" s="28"/>
      <c r="K35" s="46"/>
      <c r="L35" s="46"/>
      <c r="M35" s="41"/>
      <c r="N35" s="28"/>
      <c r="O35" s="46"/>
      <c r="P35" s="46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46"/>
      <c r="AG35" s="46"/>
      <c r="AH35" s="28"/>
      <c r="AI35" s="46"/>
      <c r="AJ35" s="55"/>
    </row>
    <row r="36" spans="2:36" s="8" customFormat="1" ht="15" customHeight="1" thickBot="1" x14ac:dyDescent="0.4">
      <c r="B36" s="27">
        <f>B35+1</f>
        <v>30</v>
      </c>
      <c r="C36" s="40" t="str">
        <f>CONCATENATE(Liste!B34," ",Liste!C34)</f>
        <v xml:space="preserve"> </v>
      </c>
      <c r="D36" s="6">
        <v>60</v>
      </c>
      <c r="E36" s="4" t="s">
        <v>14</v>
      </c>
      <c r="F36" s="42"/>
      <c r="G36" s="47"/>
      <c r="H36" s="47"/>
      <c r="I36" s="29"/>
      <c r="J36" s="29"/>
      <c r="K36" s="47"/>
      <c r="L36" s="47"/>
      <c r="M36" s="42"/>
      <c r="N36" s="29"/>
      <c r="O36" s="47"/>
      <c r="P36" s="47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47"/>
      <c r="AG36" s="47"/>
      <c r="AH36" s="29"/>
      <c r="AI36" s="47"/>
      <c r="AJ36" s="56"/>
    </row>
    <row r="37" spans="2:36" ht="18" customHeight="1" x14ac:dyDescent="0.35">
      <c r="C37" s="18" t="str">
        <f>"   I : absence le matin"</f>
        <v xml:space="preserve">   I : absence le matin</v>
      </c>
      <c r="D37" s="15"/>
      <c r="E37" s="15"/>
      <c r="F37" s="62" t="s">
        <v>26</v>
      </c>
      <c r="G37" s="71"/>
      <c r="H37" s="63"/>
      <c r="I37" s="63"/>
      <c r="J37" s="63"/>
      <c r="K37" s="63"/>
      <c r="L37" s="63"/>
      <c r="M37" s="63"/>
      <c r="N37" s="63"/>
      <c r="O37" s="63"/>
      <c r="P37" s="64"/>
      <c r="Q37" s="143">
        <f>Liste!D35</f>
        <v>2</v>
      </c>
      <c r="R37" s="141"/>
      <c r="S37" s="142"/>
      <c r="T37" s="70"/>
      <c r="U37" s="71" t="s">
        <v>22</v>
      </c>
      <c r="V37" s="63"/>
      <c r="W37" s="63"/>
      <c r="X37" s="63"/>
      <c r="Y37" s="63"/>
      <c r="Z37" s="63"/>
      <c r="AA37" s="63"/>
      <c r="AB37" s="63"/>
      <c r="AC37" s="63"/>
      <c r="AD37" s="63"/>
      <c r="AE37" s="64"/>
      <c r="AF37" s="143">
        <f>2*AK16+AK17+AK18</f>
        <v>0</v>
      </c>
      <c r="AG37" s="141"/>
      <c r="AH37" s="141"/>
      <c r="AI37" s="142"/>
      <c r="AJ37" s="92" t="str">
        <f>Liste!B2</f>
        <v>Signature du directeur</v>
      </c>
    </row>
    <row r="38" spans="2:36" ht="18" customHeight="1" x14ac:dyDescent="0.35">
      <c r="C38" s="19" t="str">
        <f>"  - : absence l'après-midi"</f>
        <v xml:space="preserve">  - : absence l'après-midi</v>
      </c>
      <c r="D38" s="15"/>
      <c r="E38" s="15"/>
      <c r="F38" s="65" t="s">
        <v>24</v>
      </c>
      <c r="G38" s="16"/>
      <c r="H38" s="15"/>
      <c r="I38" s="15"/>
      <c r="J38" s="15"/>
      <c r="K38" s="15"/>
      <c r="L38" s="15"/>
      <c r="M38" s="15"/>
      <c r="N38" s="15"/>
      <c r="O38" s="15"/>
      <c r="P38" s="66"/>
      <c r="Q38" s="140">
        <f>SUM(F5:AI5)</f>
        <v>18</v>
      </c>
      <c r="R38" s="141"/>
      <c r="S38" s="142"/>
      <c r="T38" s="34"/>
      <c r="U38" s="16" t="s">
        <v>27</v>
      </c>
      <c r="V38" s="15"/>
      <c r="W38" s="15"/>
      <c r="X38" s="15"/>
      <c r="Y38" s="15"/>
      <c r="Z38" s="15"/>
      <c r="AA38" s="15"/>
      <c r="AB38" s="15"/>
      <c r="AC38" s="15"/>
      <c r="AD38" s="15"/>
      <c r="AE38" s="66"/>
      <c r="AF38" s="143">
        <f>Q39-AF37</f>
        <v>36</v>
      </c>
      <c r="AG38" s="141"/>
      <c r="AH38" s="141"/>
      <c r="AI38" s="142"/>
      <c r="AJ38" s="61"/>
    </row>
    <row r="39" spans="2:36" ht="18" customHeight="1" x14ac:dyDescent="0.35">
      <c r="C39" s="20" t="str">
        <f>" + : absence la journée"</f>
        <v xml:space="preserve"> + : absence la journée</v>
      </c>
      <c r="D39" s="15"/>
      <c r="E39" s="15"/>
      <c r="F39" s="67" t="s">
        <v>25</v>
      </c>
      <c r="G39" s="73"/>
      <c r="H39" s="68"/>
      <c r="I39" s="68"/>
      <c r="J39" s="68"/>
      <c r="K39" s="68"/>
      <c r="L39" s="68"/>
      <c r="M39" s="68"/>
      <c r="N39" s="68"/>
      <c r="O39" s="68"/>
      <c r="P39" s="69"/>
      <c r="Q39" s="143">
        <f>Q37*Q38</f>
        <v>36</v>
      </c>
      <c r="R39" s="141"/>
      <c r="S39" s="142"/>
      <c r="T39" s="72"/>
      <c r="U39" s="73" t="s">
        <v>23</v>
      </c>
      <c r="V39" s="68"/>
      <c r="W39" s="68"/>
      <c r="X39" s="68"/>
      <c r="Y39" s="68"/>
      <c r="Z39" s="68"/>
      <c r="AA39" s="68"/>
      <c r="AB39" s="68"/>
      <c r="AC39" s="68"/>
      <c r="AD39" s="68"/>
      <c r="AE39" s="69"/>
      <c r="AF39" s="144">
        <f>AF38/Q39</f>
        <v>1</v>
      </c>
      <c r="AG39" s="145"/>
      <c r="AH39" s="145"/>
      <c r="AI39" s="146"/>
      <c r="AJ39" s="60"/>
    </row>
    <row r="40" spans="2:36" x14ac:dyDescent="0.35">
      <c r="C40" s="8"/>
    </row>
  </sheetData>
  <sheetProtection password="DDAF" sheet="1" selectLockedCells="1"/>
  <mergeCells count="10">
    <mergeCell ref="Q38:S38"/>
    <mergeCell ref="AF38:AI38"/>
    <mergeCell ref="Q39:S39"/>
    <mergeCell ref="AF39:AI39"/>
    <mergeCell ref="AE2:AJ2"/>
    <mergeCell ref="C4:C6"/>
    <mergeCell ref="AJ4:AJ6"/>
    <mergeCell ref="Q37:S37"/>
    <mergeCell ref="AF37:AI37"/>
    <mergeCell ref="C2:X2"/>
  </mergeCells>
  <phoneticPr fontId="5" type="noConversion"/>
  <printOptions gridLinesSet="0"/>
  <pageMargins left="0.23622047244094491" right="0.23622047244094491" top="0" bottom="0" header="0.31496062992125984" footer="0.31496062992125984"/>
  <pageSetup paperSize="9" orientation="landscape" horizontalDpi="4294967293" r:id="rId1"/>
  <headerFooter alignWithMargins="0">
    <oddFooter>&amp;COdile Aubert - Le Prof 2.0 - http://www.saintpauldevence.info/leprof2.0/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Liste</vt:lpstr>
      <vt:lpstr>Sept</vt:lpstr>
      <vt:lpstr>Oct.</vt:lpstr>
      <vt:lpstr>Nov.</vt:lpstr>
      <vt:lpstr>Déc.</vt:lpstr>
      <vt:lpstr>Jan.</vt:lpstr>
      <vt:lpstr>Fév.</vt:lpstr>
      <vt:lpstr>Mars</vt:lpstr>
      <vt:lpstr>Avril</vt:lpstr>
      <vt:lpstr>Mai</vt:lpstr>
      <vt:lpstr>Juin</vt:lpstr>
      <vt:lpstr>Juil.</vt:lpstr>
      <vt:lpstr>Année 2019-2020</vt:lpstr>
      <vt:lpstr>Nb d'absences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 Aubert</dc:creator>
  <cp:lastModifiedBy>odile</cp:lastModifiedBy>
  <cp:lastPrinted>2019-07-18T20:58:01Z</cp:lastPrinted>
  <dcterms:created xsi:type="dcterms:W3CDTF">2010-06-29T13:34:20Z</dcterms:created>
  <dcterms:modified xsi:type="dcterms:W3CDTF">2019-08-19T20:26:36Z</dcterms:modified>
</cp:coreProperties>
</file>